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ffic depot 213\AppData\Local\Microsoft\Windows\Burn\Burn\"/>
    </mc:Choice>
  </mc:AlternateContent>
  <bookViews>
    <workbookView xWindow="120" yWindow="165" windowWidth="20115" windowHeight="7680" tabRatio="802" activeTab="29"/>
  </bookViews>
  <sheets>
    <sheet name="Regidores" sheetId="1" r:id="rId1"/>
    <sheet name="Presidencia" sheetId="2" r:id="rId2"/>
    <sheet name="Sindicatura1" sheetId="4" r:id="rId3"/>
    <sheet name="Sindicatura2" sheetId="5" r:id="rId4"/>
    <sheet name="Sindicatura3" sheetId="6" r:id="rId5"/>
    <sheet name="Direccion Juridica" sheetId="7" r:id="rId6"/>
    <sheet name="Secretaria Particular" sheetId="8" r:id="rId7"/>
    <sheet name="Comunicacion Social" sheetId="9" r:id="rId8"/>
    <sheet name="Relaciones Publicas" sheetId="10" r:id="rId9"/>
    <sheet name="Proyectos Estrategicos" sheetId="11" r:id="rId10"/>
    <sheet name="Control y Seguimiento" sheetId="12" r:id="rId11"/>
    <sheet name="Juzgados Municipales" sheetId="13" r:id="rId12"/>
    <sheet name="Secretaria General" sheetId="14" r:id="rId13"/>
    <sheet name="Procuraduria Social" sheetId="15" r:id="rId14"/>
    <sheet name="Registro Civil" sheetId="16" r:id="rId15"/>
    <sheet name="Transparencia" sheetId="17" r:id="rId16"/>
    <sheet name="Pasaportes" sheetId="18" r:id="rId17"/>
    <sheet name="Procedimiento y Dictaminacion" sheetId="19" r:id="rId18"/>
    <sheet name="Tesoreria" sheetId="20" r:id="rId19"/>
    <sheet name="Ingresos" sheetId="21" r:id="rId20"/>
    <sheet name="Egresos" sheetId="22" r:id="rId21"/>
    <sheet name="Control Presupuestal" sheetId="23" r:id="rId22"/>
    <sheet name="Fiscalizacion" sheetId="24" r:id="rId23"/>
    <sheet name="Apremios" sheetId="25" r:id="rId24"/>
    <sheet name="Contabilidad" sheetId="26" r:id="rId25"/>
    <sheet name="Catastro" sheetId="27" r:id="rId26"/>
    <sheet name="Proveeduria" sheetId="28" r:id="rId27"/>
    <sheet name="Contraloria Social" sheetId="29" r:id="rId28"/>
    <sheet name="Desarrollo Economico" sheetId="30" r:id="rId29"/>
    <sheet name="Desarrollo Economico2" sheetId="31" r:id="rId30"/>
    <sheet name="Fomento Agropecuario" sheetId="32" r:id="rId31"/>
    <sheet name="Desarrollo Empresarial" sheetId="33" r:id="rId32"/>
    <sheet name="Desarrollo Empresarial2" sheetId="34" r:id="rId33"/>
    <sheet name="Desarrollo Social" sheetId="35" r:id="rId34"/>
    <sheet name="1Programas Sociales" sheetId="36" r:id="rId35"/>
    <sheet name="2Programas Sociales." sheetId="37" r:id="rId36"/>
    <sheet name="3Programas Sociales" sheetId="38" r:id="rId37"/>
    <sheet name="Educacion1" sheetId="39" r:id="rId38"/>
    <sheet name="Educacion2" sheetId="40" r:id="rId39"/>
    <sheet name="Educacion3" sheetId="41" r:id="rId40"/>
    <sheet name="Educacion4" sheetId="42" r:id="rId41"/>
    <sheet name="Educacion5" sheetId="43" r:id="rId42"/>
    <sheet name="Educacion6" sheetId="44" r:id="rId43"/>
    <sheet name="Educacion7" sheetId="45" r:id="rId44"/>
    <sheet name="Educacion8" sheetId="46" r:id="rId45"/>
    <sheet name="Cultura1" sheetId="47" r:id="rId46"/>
    <sheet name="Cultura2" sheetId="48" r:id="rId47"/>
    <sheet name="Cultura3" sheetId="49" r:id="rId48"/>
    <sheet name="Cultura4" sheetId="50" r:id="rId49"/>
    <sheet name="COMUDIS" sheetId="51" r:id="rId50"/>
    <sheet name="COMUSIDA1" sheetId="52" r:id="rId51"/>
    <sheet name="COMUSIDA" sheetId="53" r:id="rId52"/>
    <sheet name="Adulto Mayor." sheetId="54" r:id="rId53"/>
    <sheet name="Instituto de la Mujer1" sheetId="55" r:id="rId54"/>
    <sheet name="Instituto de la Mujer2." sheetId="56" r:id="rId55"/>
    <sheet name="Instituto de la Mujer3." sheetId="57" r:id="rId56"/>
    <sheet name="Instituto de la Mujer4." sheetId="58" r:id="rId57"/>
    <sheet name="Juventud1" sheetId="59" r:id="rId58"/>
    <sheet name="Juventud2" sheetId="60" r:id="rId59"/>
    <sheet name="D.G de Ecologia y Ordenamiento" sheetId="61" r:id="rId60"/>
    <sheet name="Direccion de Ecologia1" sheetId="62" r:id="rId61"/>
    <sheet name="Direccion de Ecologia2" sheetId="63" r:id="rId62"/>
    <sheet name="Direccion de Ecologia3" sheetId="64" r:id="rId63"/>
    <sheet name="Direccion de Ecologia4" sheetId="65" r:id="rId64"/>
    <sheet name="Direccion de Ecologia5" sheetId="66" r:id="rId65"/>
    <sheet name="Direccion de Ecologia6" sheetId="67" r:id="rId66"/>
    <sheet name="Direccion de Ecologia7" sheetId="68" r:id="rId67"/>
    <sheet name="Direccion de Planeacion" sheetId="69" r:id="rId68"/>
    <sheet name="Direccion de Planeacion1" sheetId="70" r:id="rId69"/>
    <sheet name="Direccion de Planeacion2" sheetId="71" r:id="rId70"/>
    <sheet name="Direccion de Planeacion3" sheetId="72" r:id="rId71"/>
    <sheet name="Direccion de Planeacion4" sheetId="73" r:id="rId72"/>
    <sheet name="Direccion de Planeacion5" sheetId="74" r:id="rId73"/>
    <sheet name="Direccion de Planeacion6" sheetId="75" r:id="rId74"/>
    <sheet name="Acopio Animal1" sheetId="76" r:id="rId75"/>
    <sheet name="Acopio Animal" sheetId="77" r:id="rId76"/>
    <sheet name="Direccion de Obras Publicas" sheetId="78" r:id="rId77"/>
    <sheet name="Direccion de Servicios Publicos" sheetId="79" r:id="rId78"/>
    <sheet name="Relleno Sanitario" sheetId="80" r:id="rId79"/>
    <sheet name="Aseo Publico" sheetId="81" r:id="rId80"/>
    <sheet name="Alumbrado Publico" sheetId="82" r:id="rId81"/>
    <sheet name="Parques y Jardines" sheetId="83" r:id="rId82"/>
    <sheet name="Rastro" sheetId="84" r:id="rId83"/>
    <sheet name="Cementerios" sheetId="85" r:id="rId84"/>
    <sheet name="Reglamentos1" sheetId="86" r:id="rId85"/>
    <sheet name="Reglamentos2" sheetId="87" r:id="rId86"/>
    <sheet name="Reglamentos3" sheetId="88" r:id="rId87"/>
    <sheet name="Padron y licencias" sheetId="89" r:id="rId88"/>
    <sheet name="Participacion Ciudadana" sheetId="90" r:id="rId89"/>
    <sheet name="Participacion Ciudadana2" sheetId="91" r:id="rId90"/>
    <sheet name="Reclutamiento" sheetId="92" r:id="rId91"/>
    <sheet name="Delegaciones" sheetId="93" r:id="rId92"/>
    <sheet name="Agencias" sheetId="94" r:id="rId93"/>
    <sheet name="Seguridad Publica" sheetId="95" r:id="rId94"/>
    <sheet name="Subdireccion de Vialidad" sheetId="96" r:id="rId95"/>
    <sheet name="Subdireccion de Bomberos y Prot" sheetId="97" r:id="rId96"/>
    <sheet name="Subdireccion de Bomberos y Pro2" sheetId="98" r:id="rId97"/>
    <sheet name="Subdireccion de Bomberos y Pro1" sheetId="99" r:id="rId98"/>
    <sheet name="Centro de Atencion y respuesta" sheetId="102" r:id="rId99"/>
    <sheet name="Academia de Policia" sheetId="101" r:id="rId100"/>
    <sheet name="Turismo 1" sheetId="103" r:id="rId101"/>
    <sheet name="Turismo 2" sheetId="104" r:id="rId102"/>
    <sheet name="Turismo 3" sheetId="105" r:id="rId103"/>
    <sheet name="Oficialia Mayor Administrativa" sheetId="106" r:id="rId104"/>
    <sheet name="Servicios Medicos" sheetId="107" r:id="rId105"/>
    <sheet name="Ti y Gobierno Electronico" sheetId="108" r:id="rId106"/>
    <sheet name="Nominas" sheetId="109" r:id="rId107"/>
    <sheet name="Recursos Humanos" sheetId="110" r:id="rId108"/>
    <sheet name="Mantenimiento de Vehiculos" sheetId="111" r:id="rId109"/>
    <sheet name="Mantenimiento de Inmuebles" sheetId="112" r:id="rId110"/>
    <sheet name="Patrimonio" sheetId="113" r:id="rId111"/>
  </sheets>
  <definedNames>
    <definedName name="_xlnm.Print_Titles" localSheetId="76">'Direccion de Obras Publicas'!$1:$5</definedName>
    <definedName name="_xlnm.Print_Titles" localSheetId="26">Proveeduria!$1:$5</definedName>
    <definedName name="_xlnm.Print_Titles" localSheetId="78">'Relleno Sanitario'!$1:$5</definedName>
    <definedName name="_xlnm.Print_Titles" localSheetId="6">'Secretaria Particular'!$1:$5</definedName>
    <definedName name="_xlnm.Print_Titles" localSheetId="93">'Seguridad Publica'!$1:$5</definedName>
  </definedNames>
  <calcPr calcId="152511"/>
</workbook>
</file>

<file path=xl/calcChain.xml><?xml version="1.0" encoding="utf-8"?>
<calcChain xmlns="http://schemas.openxmlformats.org/spreadsheetml/2006/main">
  <c r="AC41" i="113" l="1"/>
  <c r="AC35" i="113"/>
  <c r="AC48" i="112"/>
  <c r="AC44" i="112"/>
  <c r="AC43" i="112"/>
  <c r="AC40" i="112"/>
  <c r="AC38" i="112"/>
  <c r="AC33" i="112"/>
  <c r="AC32" i="112"/>
  <c r="AC28" i="112"/>
  <c r="AC27" i="112"/>
  <c r="AC26" i="112"/>
  <c r="AC51" i="111"/>
  <c r="AC30" i="110"/>
  <c r="AC26" i="110"/>
  <c r="AC36" i="110" s="1"/>
  <c r="AC29" i="109"/>
  <c r="AC38" i="109" s="1"/>
  <c r="AC30" i="108"/>
  <c r="AC29" i="108"/>
  <c r="AC38" i="108" s="1"/>
  <c r="AC40" i="107"/>
  <c r="AC30" i="107"/>
  <c r="AC46" i="107" s="1"/>
  <c r="AC43" i="106"/>
  <c r="AC42" i="106"/>
  <c r="AC41" i="106"/>
  <c r="AC30" i="106"/>
  <c r="AC48" i="106" s="1"/>
  <c r="AC29" i="106"/>
  <c r="AC35" i="105"/>
  <c r="AC29" i="104"/>
  <c r="AC31" i="103"/>
  <c r="AC41" i="102"/>
  <c r="AC38" i="101"/>
  <c r="AC31" i="98"/>
  <c r="AC33" i="98"/>
  <c r="AC34" i="99"/>
  <c r="AC35" i="98"/>
  <c r="AC36" i="97"/>
  <c r="AC36" i="96"/>
  <c r="AC80" i="95"/>
  <c r="AC38" i="94"/>
  <c r="AC37" i="93"/>
  <c r="AC34" i="92"/>
  <c r="AC45" i="91"/>
  <c r="AC39" i="90"/>
  <c r="AC37" i="89"/>
  <c r="AC34" i="88"/>
  <c r="AC33" i="87"/>
  <c r="AC35" i="86"/>
  <c r="AC41" i="85"/>
  <c r="AC45" i="84"/>
  <c r="AC36" i="83"/>
  <c r="AC34" i="83"/>
  <c r="AC43" i="83" s="1"/>
  <c r="AC38" i="82"/>
  <c r="AC34" i="82"/>
  <c r="AC32" i="82"/>
  <c r="AC30" i="82"/>
  <c r="AC29" i="82"/>
  <c r="AC27" i="82"/>
  <c r="AC26" i="82"/>
  <c r="AC38" i="81"/>
  <c r="AC33" i="81"/>
  <c r="AC46" i="81" s="1"/>
  <c r="AC27" i="81"/>
  <c r="AC73" i="80"/>
  <c r="AC62" i="80"/>
  <c r="AC61" i="80"/>
  <c r="AC52" i="80"/>
  <c r="AC47" i="80"/>
  <c r="AC46" i="80"/>
  <c r="AC44" i="80"/>
  <c r="AC43" i="80"/>
  <c r="AC39" i="80"/>
  <c r="AC37" i="80"/>
  <c r="AC44" i="79"/>
  <c r="AC74" i="78"/>
  <c r="AC45" i="77"/>
  <c r="AC38" i="76"/>
  <c r="AC33" i="75"/>
  <c r="AC32" i="74"/>
  <c r="AC32" i="73"/>
  <c r="AC32" i="72"/>
  <c r="AB29" i="71"/>
  <c r="AC33" i="70"/>
  <c r="AC34" i="69"/>
  <c r="AC40" i="68"/>
  <c r="AC45" i="67"/>
  <c r="AC44" i="67"/>
  <c r="AC42" i="67"/>
  <c r="AC38" i="67"/>
  <c r="AC47" i="67" s="1"/>
  <c r="AC34" i="66"/>
  <c r="AC31" i="65"/>
  <c r="AC37" i="64"/>
  <c r="AC42" i="63"/>
  <c r="AC30" i="62"/>
  <c r="AC29" i="62"/>
  <c r="AC38" i="62" s="1"/>
  <c r="AC38" i="61"/>
  <c r="AC44" i="60"/>
  <c r="AC36" i="60"/>
  <c r="AC31" i="59"/>
  <c r="AC76" i="80" l="1"/>
  <c r="AC48" i="82"/>
  <c r="AC52" i="112"/>
  <c r="AC33" i="58"/>
  <c r="AC35" i="57"/>
  <c r="AC35" i="56"/>
  <c r="AC37" i="55"/>
  <c r="AC62" i="54"/>
  <c r="AC47" i="54"/>
  <c r="AC30" i="54"/>
  <c r="AC30" i="53"/>
  <c r="AC29" i="52"/>
  <c r="G50" i="51" l="1"/>
  <c r="L50" i="51" s="1"/>
  <c r="Q50" i="51" s="1"/>
  <c r="U50" i="51" s="1"/>
  <c r="Z50" i="51" s="1"/>
  <c r="B53" i="51" s="1"/>
  <c r="G53" i="51" s="1"/>
  <c r="L53" i="51" s="1"/>
  <c r="Q53" i="51" s="1"/>
  <c r="U53" i="51" s="1"/>
  <c r="Z53" i="51" s="1"/>
  <c r="AC29" i="51"/>
  <c r="AC29" i="50"/>
  <c r="AC33" i="49"/>
  <c r="AC54" i="48"/>
  <c r="AC45" i="47"/>
  <c r="AC28" i="46"/>
  <c r="AC29" i="45"/>
  <c r="AC29" i="44"/>
  <c r="AC32" i="43"/>
  <c r="AC30" i="42"/>
  <c r="AC30" i="41"/>
  <c r="AC30" i="40"/>
  <c r="AC43" i="39"/>
  <c r="AC32" i="38"/>
  <c r="AC44" i="37"/>
  <c r="AC36" i="37"/>
  <c r="AC41" i="36"/>
  <c r="AC35" i="36"/>
  <c r="AC57" i="35"/>
  <c r="AC34" i="34"/>
  <c r="AC40" i="33"/>
  <c r="AC37" i="32"/>
  <c r="AC38" i="31"/>
  <c r="AC40" i="30"/>
  <c r="AC44" i="29"/>
  <c r="AC64" i="28"/>
  <c r="AC36" i="27"/>
  <c r="AC37" i="26"/>
  <c r="AC32" i="25"/>
  <c r="AC32" i="24"/>
  <c r="AC33" i="23"/>
  <c r="AC31" i="22"/>
  <c r="AC40" i="21"/>
  <c r="AC58" i="20"/>
  <c r="AC32" i="19"/>
  <c r="AC33" i="18"/>
  <c r="AC35" i="17"/>
  <c r="AC38" i="16"/>
  <c r="AC40" i="15"/>
  <c r="AC45" i="14"/>
  <c r="AC46" i="13"/>
  <c r="AC40" i="12"/>
  <c r="AC41" i="11"/>
  <c r="AC32" i="10"/>
  <c r="AC43" i="9"/>
  <c r="AC64" i="8"/>
  <c r="AC42" i="7"/>
  <c r="AC37" i="6"/>
  <c r="AC28" i="5"/>
  <c r="AC48" i="4"/>
  <c r="AC37" i="2"/>
  <c r="AC36" i="1"/>
</calcChain>
</file>

<file path=xl/sharedStrings.xml><?xml version="1.0" encoding="utf-8"?>
<sst xmlns="http://schemas.openxmlformats.org/spreadsheetml/2006/main" count="7872" uniqueCount="1155">
  <si>
    <t>Programa Operativo Anual</t>
  </si>
  <si>
    <t xml:space="preserve">Regidores </t>
  </si>
  <si>
    <t>Ejercicio Fiscal 2015</t>
  </si>
  <si>
    <t>Nombre</t>
  </si>
  <si>
    <t>Proceso/Proyecto</t>
  </si>
  <si>
    <t xml:space="preserve">Proceso </t>
  </si>
  <si>
    <t>Descripcion</t>
  </si>
  <si>
    <t>Gasto Operativo</t>
  </si>
  <si>
    <t>Objetivo</t>
  </si>
  <si>
    <t>-</t>
  </si>
  <si>
    <t>Programa</t>
  </si>
  <si>
    <t>Objetivo Estrategico</t>
  </si>
  <si>
    <t>Eje de Gobierno</t>
  </si>
  <si>
    <t>Beneficiarios</t>
  </si>
  <si>
    <t xml:space="preserve">Ciudad Prospera </t>
  </si>
  <si>
    <t>Partida</t>
  </si>
  <si>
    <t>Importe</t>
  </si>
  <si>
    <t>MATERIALES, UTILES Y EQUIPOS MENORES DE OFICINA</t>
  </si>
  <si>
    <t>COMBUSTIBLES, LUBRICANTES Y ADITIVOS</t>
  </si>
  <si>
    <t>PASAJES AEREOS</t>
  </si>
  <si>
    <t>PASAJES TERRESTRES</t>
  </si>
  <si>
    <t>VIATICOS EN EL  PAIS</t>
  </si>
  <si>
    <t>OTROS SERVICIOS DE TRASLADO Y HOSPEDAJE</t>
  </si>
  <si>
    <t>GASTOS DE REPRESENTACION</t>
  </si>
  <si>
    <t>MUEBLES DE OFICINA Y ESTANTERIA</t>
  </si>
  <si>
    <t>OTROS MOBILIARIOS Y EQUIPOS DE ADMINISTRACION</t>
  </si>
  <si>
    <t>EQUIPO DE COMUNICACIÓN Y TELECOMUNICACION</t>
  </si>
  <si>
    <t>Total</t>
  </si>
  <si>
    <t>Componentes</t>
  </si>
  <si>
    <t>Indicador</t>
  </si>
  <si>
    <t xml:space="preserve">Valor Inicial </t>
  </si>
  <si>
    <t xml:space="preserve">Valor Final </t>
  </si>
  <si>
    <t>Calendarizacion</t>
  </si>
  <si>
    <t xml:space="preserve">Enero </t>
  </si>
  <si>
    <t>Febrero</t>
  </si>
  <si>
    <t>Marzo</t>
  </si>
  <si>
    <t>Abril</t>
  </si>
  <si>
    <t>Mayo</t>
  </si>
  <si>
    <t>Junio</t>
  </si>
  <si>
    <t>Julio</t>
  </si>
  <si>
    <t>Agosto</t>
  </si>
  <si>
    <t>Septiembre</t>
  </si>
  <si>
    <t>Octubre</t>
  </si>
  <si>
    <t>Noviembre</t>
  </si>
  <si>
    <t>Diciembre</t>
  </si>
  <si>
    <t>Presidencia Municipal</t>
  </si>
  <si>
    <t>Presidencia Municipal.</t>
  </si>
  <si>
    <t>Proceso</t>
  </si>
  <si>
    <t>Atencion a Necesidades de la Ciudadania.</t>
  </si>
  <si>
    <t>Involucrar a la Ciudadania en la toma de deciciones.</t>
  </si>
  <si>
    <t>Ciudad Segura</t>
  </si>
  <si>
    <t>Toda la Poblacion.</t>
  </si>
  <si>
    <t>MATERIAL IMPRESO E INFORMACION DIGITAL</t>
  </si>
  <si>
    <t>MATERIAL DE LIMPIEZA</t>
  </si>
  <si>
    <t>REFACCIONES Y ACCESORIOS MENORES DE EQUIPO DE TRANSPORTE</t>
  </si>
  <si>
    <t>REPARACION Y MANTENIMIENTO DE EQUIPO DE TRANSPORTE</t>
  </si>
  <si>
    <t>VIATICOS EN EL EXTRANJERO</t>
  </si>
  <si>
    <t>Sindicatura</t>
  </si>
  <si>
    <t xml:space="preserve">Administracion Central </t>
  </si>
  <si>
    <t>Cubrir las necesidades Basicas y Economicas para el efectivo desempeño de la dependencia, asi contribuir en la Actualizacion de las Normas Juridicas Aplicables al Ambito Municipal y Mejoras las relaciones con diversas Instituciones del Sector Publico y Privado.</t>
  </si>
  <si>
    <t>Asignaciones de Recursos para Operativo de la Sindicatura.</t>
  </si>
  <si>
    <t xml:space="preserve">Actividades Juridicas Municipales </t>
  </si>
  <si>
    <t>Actualizar las Normas Juridicas aplicables al Municipio asi como la Vinculacion Cultural, Social y Educativa con Instituciones del Sector Publico y Privado mediante la Celebracion de Convenios.</t>
  </si>
  <si>
    <t>Toda la Poblacion Vallartense</t>
  </si>
  <si>
    <t>MATERIALES Y UTILES DE IMPRESION Y REPRODUCCION</t>
  </si>
  <si>
    <t>MATERIALES. UTILES Y EQUIPOS MENORES DE TECNOLOGIAS DE LA INFORMACION Y COMUNICACIONES</t>
  </si>
  <si>
    <t>PRODUCTOS ALIMENTICIOS PARA PERSONAS</t>
  </si>
  <si>
    <t>MATERIAL ELECTRICO Y ELECTRONICO</t>
  </si>
  <si>
    <t>MATERIALES COMPLEMENTARIOS</t>
  </si>
  <si>
    <t>REFACCIONES Y ACCESORIOS MENORES DE EDIFICIOS</t>
  </si>
  <si>
    <t>SERVICIOS POSTALES Y TELEGRAFICOS</t>
  </si>
  <si>
    <t>SERVICIOS LEGALES DE CONTABILIDAD, AUDITORIA Y RELACIONADOS</t>
  </si>
  <si>
    <t>SERVICIOS DE CAPACITACION</t>
  </si>
  <si>
    <t>CONSERVACION Y MANTENIMIENTO MENOR DE INMUEBLES</t>
  </si>
  <si>
    <t>INSTALACION, REPARACION Y MANTENIMIENTO DE MAQUINARIA. OTROS EQUIPOS Y HERRAMIENTA</t>
  </si>
  <si>
    <t>IMPUESTOS Y DERECHOS</t>
  </si>
  <si>
    <t>SISTEMAS DE AIRE ACONDICIONADO, CALEFACCION Y DE REFRIGERACION INDUSTRIAL Y COMERCIAL</t>
  </si>
  <si>
    <t>EQUIPO DE GENERACION ELECTRICA, APARATOS Y ACCESORIOS ELECTRICOS</t>
  </si>
  <si>
    <t>Convenios</t>
  </si>
  <si>
    <t>Numero de convenios firmados</t>
  </si>
  <si>
    <t xml:space="preserve"> </t>
  </si>
  <si>
    <t>Arrendamiento de Oficinas</t>
  </si>
  <si>
    <t>Pago de Arrendamiento de oficinas que ocupan los Bufetes Juridicos de Servicios Social de las Universidades ARKOS y UNIVA</t>
  </si>
  <si>
    <t>Seguir Apoyando a las Universidades en el pago de la renta de las Oficinas de Servicio Social</t>
  </si>
  <si>
    <t>ARRENDAMIENTO DE EDIFICIOS</t>
  </si>
  <si>
    <t>Apoyar a las Universidades en el pago de la renta de las Oficinas de Servicio Social</t>
  </si>
  <si>
    <t>Mensualmente a fin de Contribuir con estas Instituciones en el objetivo de brindar asesorias juridicas gratuita en beneficio de la ciudadania</t>
  </si>
  <si>
    <t>Organo de Control Disciplinario</t>
  </si>
  <si>
    <t>Procedimientos de responsabilidad en materia laboral a los que pueden ser sujetos los Servidores Publicos de la Administracion Publica Municipal.</t>
  </si>
  <si>
    <t>Desarrollo de procedimientos encaminados a determinar la responsabilidad o ausencia de esta respecto de conductas cometidas por los Servidores Publicos Municipales en materia laboral.</t>
  </si>
  <si>
    <t>MATERIALES Y UTILES DE IMPRESIÓN Y REPRODUCCION</t>
  </si>
  <si>
    <t xml:space="preserve">MATERIALES UTILES Y EQUIPOS MENORES DE TECNOLOGIAS DE LA INFORMACION Y COMUNICACIONES </t>
  </si>
  <si>
    <t xml:space="preserve">SERVICIOS DE CAPACITACION </t>
  </si>
  <si>
    <t>VIATICOS EN EL PAIS</t>
  </si>
  <si>
    <t>Direccion Juridica</t>
  </si>
  <si>
    <t>xxx</t>
  </si>
  <si>
    <t>SERVICIOS INTEGRALES Y OTROS SERVICIOS</t>
  </si>
  <si>
    <t>SEGUROS DE RESPONSAB. PATRIM.</t>
  </si>
  <si>
    <t>SENTENCIAS Y RESOLUCIONES JURIDICAS</t>
  </si>
  <si>
    <t>Secretaria Particular</t>
  </si>
  <si>
    <t xml:space="preserve">Atencion a necesidades de la Ciudadania </t>
  </si>
  <si>
    <t>Involucrar a la Ciudadania en la toma de decisiones.</t>
  </si>
  <si>
    <t xml:space="preserve">Ciudad Segura </t>
  </si>
  <si>
    <t xml:space="preserve">Toda la Poblacion </t>
  </si>
  <si>
    <t>MATERIALES PARA EL REGISTRO IDENTIFICACION DE BIENES Y PERSONAS</t>
  </si>
  <si>
    <t>UTENSILIOS  PARA EL SERVICIO DE ALIMENTACION</t>
  </si>
  <si>
    <t>FIBRAS SINTETICAS, HULES PLASTICOSY DERIVADOS</t>
  </si>
  <si>
    <t>VESTUARIO Y UNIFORMES</t>
  </si>
  <si>
    <t>REFACCIONES Y ACCESORIOS MENORES DE EQUIPO DE COMPUTO Y TECNOLOGIAS DE LA INFORMACION</t>
  </si>
  <si>
    <t>REFAC. Y ACCESORIOS MENORES OTROS BIENES MUEBLES</t>
  </si>
  <si>
    <t>ARRENDAMIENTO DE EQUIPO DE TRANSPORTE</t>
  </si>
  <si>
    <t>INSTALACION, REPARACION Y MANTTO DE EQUIPO DE COMPUTO Y TECNOLOGIA DE LA INFORMACION</t>
  </si>
  <si>
    <t>SERVICIOS DE CREATIVIDAD, REPRODUCCION. Y PRODUCCION. DE PUBLICIDAD. EXCEPTO  INTERNET</t>
  </si>
  <si>
    <t>GASTOS DE ORDEN SOCIAL Y CULTURAL</t>
  </si>
  <si>
    <t>CONGRESOS Y CONVENCIONES</t>
  </si>
  <si>
    <t>AYUDAS SOCIALES A INSTITUCIONES SIN FINES DE LUCRO</t>
  </si>
  <si>
    <t>MUEBLES, EXCEPTO DE OFICINA Y ESTANTERIA</t>
  </si>
  <si>
    <t>EQUIPO DE COMPUTO  DE TECNOLOGIAS DE LA INFORMACION</t>
  </si>
  <si>
    <t>EQUIPOS Y APARATOS AUDIOVISUALES</t>
  </si>
  <si>
    <t>Conocimiento y dominio de las herramientas de Social Media.</t>
  </si>
  <si>
    <t>Capacitación</t>
  </si>
  <si>
    <t xml:space="preserve">EQUIPOS Y APARATOS AUDIOVISUALES </t>
  </si>
  <si>
    <t>GASTOS DE CEREMONIAL</t>
  </si>
  <si>
    <t>OTROS SERVICIOS DE INFORMACION</t>
  </si>
  <si>
    <t>SERVICIO DE CREACION Y DIFUSION DE CONTENIDO EXCLUSIVAMENTE A TRAVES DE INTERNET</t>
  </si>
  <si>
    <t>DIF P/RADIO, TV, OTROS M DE MENS. SOBRE PROGTRAMAS Y ACTIVIDADES GUBERNAMENTALES</t>
  </si>
  <si>
    <t>SERVICIOS DE APOYO ADMINISTRATIVO, TRADUCCION, FOTOCOPIADO E IMPRESION</t>
  </si>
  <si>
    <t>OTROS ARRENDAMIENTOS</t>
  </si>
  <si>
    <t>Ciudad Prospera</t>
  </si>
  <si>
    <t>Conducir las Relaciones Publicas del Presidente Municipal</t>
  </si>
  <si>
    <t>Manejar la Imagen Institucional de la Administracion Publica Municipal.</t>
  </si>
  <si>
    <t>Mejorar la Comunicación Social del Presidente del Municipio de Puerto Vallarta.</t>
  </si>
  <si>
    <t>Direccion General de Comunicación Social</t>
  </si>
  <si>
    <t>Relaciones Publicas</t>
  </si>
  <si>
    <t>Mejorar relaciones publicas del Presidente Municipal de Puerto Vallarta</t>
  </si>
  <si>
    <t>Conducir las relaciones públicas del Presidente Municipal</t>
  </si>
  <si>
    <t>OTRO MOBILIARIO Y EQUIPO EDUCACIONAL Y RECREATIVO</t>
  </si>
  <si>
    <t>Coordinacion General de Proyectos Estrategicos.</t>
  </si>
  <si>
    <t>Optimizar las Politicas Publicas del Municipio de Puerto Vallarta.</t>
  </si>
  <si>
    <t>Coordinar esfuerzos de las Direcciones Generales para determinar los ejes tematicos sobre los cuales deban integrarse los planes programas y acciones de gobierno.</t>
  </si>
  <si>
    <t>Lograr la Formulacion, Ejecuccion y Evaluacion de proyectos concentrados entre el Gobierno Municipal, los Ayuntamientos Metropolitanos, las dependencias, poderes y entidades de la Administraciones Federales y Estatales.</t>
  </si>
  <si>
    <t>MATERIAL ESTADISTICO Y GEOGRAFICO</t>
  </si>
  <si>
    <t>SERVICIOS DE CONSULTORIA ADMINISTRATIVA, PROCESOS, TECNICA Y EN TECNOLOGIAS DE LA INFORMACION</t>
  </si>
  <si>
    <t>CAMARAS FOTOGRAFICAS Y DE VIDEO</t>
  </si>
  <si>
    <t>Coordinacion General de Control y Seguimiento</t>
  </si>
  <si>
    <t>Procesos Basicos de la Planeacion Municipal</t>
  </si>
  <si>
    <t>Se contamplan los principales procesos de trabajo que competen por normatividad a la Coordinacion General de Control y Seguimiento.</t>
  </si>
  <si>
    <t>Brindar asesoria tecnica al Presidente Municipal y a las dependencias en materia de planeacion y evaluacion, ademas de coordinar los diseños metodologicos de planes, programas y proyectos enfocados al desarrollo del Municipio.</t>
  </si>
  <si>
    <t>Transparentar al cien por ciento el manejo de los recursos Publicos i Innovar en la rendicion de Cuentas.</t>
  </si>
  <si>
    <t>Ciudadania y Dependencias del Ayuntamiento.</t>
  </si>
  <si>
    <t>365</t>
  </si>
  <si>
    <t>SERVICIOS DE LA INDUSTRIA FILMICA, DEL SONIDO Y DEL VIDEO</t>
  </si>
  <si>
    <t>Coordinación y elaboración del Informe Anual de Gobierno</t>
  </si>
  <si>
    <t>Numero de Informes Anuales rendidos</t>
  </si>
  <si>
    <t>Seguimiento al Programa Agenda Desde Lo Local</t>
  </si>
  <si>
    <t>Numero de etapas implementadas.</t>
  </si>
  <si>
    <t>Seguimiento al Sistema de Evaluación Municipal 2012-2015</t>
  </si>
  <si>
    <t>Tablero de Control en Línea con porcentaje de cumplimiento por dependencia y por proyecto.</t>
  </si>
  <si>
    <t>Seguimiento al Plan Municipal de Desarrollo</t>
  </si>
  <si>
    <t>Porcentaje de Cumplimiento</t>
  </si>
  <si>
    <t>Coordinación de Reuniones de Gabinete.</t>
  </si>
  <si>
    <t>Numero de reuniones de Gabinete realizadas.</t>
  </si>
  <si>
    <t xml:space="preserve">Juzgados Municipales </t>
  </si>
  <si>
    <t>Material necesario para la Operatividad de la Jefatura de Juzados Municipales</t>
  </si>
  <si>
    <t>Brindar la atencion al ciudadano, atendiendo necesidades como, la calificacion y notificacion de multas.</t>
  </si>
  <si>
    <t>Proceso Administrativo</t>
  </si>
  <si>
    <t>OTROS MATERIALES Y ARTICULOS DE CONSTRUCCION Y REPARACION</t>
  </si>
  <si>
    <t>MEDICINAS Y PRODUCTOS FARMACEUTICOS</t>
  </si>
  <si>
    <t>MATERIALES, ACCESORIOS Y SUMINISTROS MEDICOS</t>
  </si>
  <si>
    <t>REFACCIONES Y ACCESORIOS MENORES DE MAQUINARIA Y OTROS EQUIPOS</t>
  </si>
  <si>
    <t>TELEFONIA CELULAR</t>
  </si>
  <si>
    <t>INSTRUMENTAL MEDICO Y DE LABORATORIO</t>
  </si>
  <si>
    <t>OTROS EQUIPOS</t>
  </si>
  <si>
    <t>Secretaria General</t>
  </si>
  <si>
    <t>Elaboracion y Custoria de actas y documentos oficiales derivados de las sesiones plenarias del Ayuntamiento, expedicion de copias, constancias, credenciales y demas Certificaciones.</t>
  </si>
  <si>
    <t>Potencializar el tema de la prevencion en forma integral y coordinada, involucrando a la poblacion.</t>
  </si>
  <si>
    <t>SERVICIOS FUNERARIOS Y DE CEMENTERIOS</t>
  </si>
  <si>
    <t xml:space="preserve">Sesiones plenarias del ayuntamiento </t>
  </si>
  <si>
    <t xml:space="preserve">Numero de sesiones plenarias celebradas por el ayuntamiento </t>
  </si>
  <si>
    <t xml:space="preserve">Certificaciones y cartas de residencia </t>
  </si>
  <si>
    <t>Numero de solicitudes de certificaciones y cartas de residencia ingresados/ entregados.</t>
  </si>
  <si>
    <t>Procuraduria Social</t>
  </si>
  <si>
    <t>Atencion a Ciudadanos y Residentes de Puerto Vallarta</t>
  </si>
  <si>
    <t>Equipamiento y Mejoramiento en la atencion de los cuidadanos que acuden a pedir apoyo de la Procuraduria Social.</t>
  </si>
  <si>
    <t>Atender y dar seguimiento a las denuncias de cuidadanos y Turistas</t>
  </si>
  <si>
    <t>Atencion a Ciudadanos</t>
  </si>
  <si>
    <t>Resguardar y Asegurar la paz Publica del Municipio.</t>
  </si>
  <si>
    <t>Ciudadania en General</t>
  </si>
  <si>
    <t>MATERIALES Y UTILES DE ENSEÑANZA</t>
  </si>
  <si>
    <t>Atencion a asuntos y operativos</t>
  </si>
  <si>
    <t>Numero de asuntos atendidos y asistidos mediante operativos especializados</t>
  </si>
  <si>
    <t xml:space="preserve">Atencion a ciudadanos </t>
  </si>
  <si>
    <t>Numero de cuidadanos atendidos y quejas recibidas en la procuraduria social</t>
  </si>
  <si>
    <t>Atencion y asistencia a quejas de turistas y residentes extranjeros</t>
  </si>
  <si>
    <t>Numero de personas atendidas y quejas recibidas en la oficina de atencion al turista y residentes extranjeros</t>
  </si>
  <si>
    <t xml:space="preserve">  </t>
  </si>
  <si>
    <t>Certificacion ante el instituto de justicia alternativa</t>
  </si>
  <si>
    <t>Numero de personas capacitadas y certificadas ante el instituto de justicia alternativa del estado de jalisco</t>
  </si>
  <si>
    <t>Registro Civil</t>
  </si>
  <si>
    <t>Otorgar Certificacion de las actas de matrimonio, registros de nacimiento, defunciones a los ciudadanos que soliciten los servicios de la dependencia</t>
  </si>
  <si>
    <t xml:space="preserve">Dar constancia de los hechos o actos relativos al estado civil de la personas asi como de nacimiento </t>
  </si>
  <si>
    <t>Potencializar el tema de la prevencion en forma integral y coordinada, involucrando a la poblacion</t>
  </si>
  <si>
    <t>Ciudadanía en General</t>
  </si>
  <si>
    <t>SERVICIOS DE JARDINERIA Y FUMIGACION</t>
  </si>
  <si>
    <t>Tramites que se realizan en la dependencia (matrimonios, registros de nacimiento y funerales)</t>
  </si>
  <si>
    <t>Oficialia de Partes y Transparencia</t>
  </si>
  <si>
    <t>Mejora en los procedimiento de acceso a la información y atención al ciudadano.</t>
  </si>
  <si>
    <t>Cambio en imagen de la Unidad de Transparencia, mejora de los procesos, facilidad en el acceso a la información.</t>
  </si>
  <si>
    <t>Difusión de la Cultura de la Transparencia</t>
  </si>
  <si>
    <t>Incremento de los Indices de Transparencia en el Municipio</t>
  </si>
  <si>
    <t>Ciudad Limpia</t>
  </si>
  <si>
    <t xml:space="preserve">Transparencia </t>
  </si>
  <si>
    <t xml:space="preserve">Numero de solicitudes de informacion integrados y respondidas por la dependencia </t>
  </si>
  <si>
    <t>Oficina de Enlace con Secretaria de Relaciones Exteriores</t>
  </si>
  <si>
    <t>Mejora en los procedimientos y atención al ciudadano.</t>
  </si>
  <si>
    <t>Mejora en el proceso de antención a los usuarios que acuden al municipio para solicitar su pasaporte.</t>
  </si>
  <si>
    <t>Facilitar el acceso al servicio.</t>
  </si>
  <si>
    <t xml:space="preserve">Transparentar la cien por ciento el manejo de los recursos publicos e innovar en la rendicion de cuentas </t>
  </si>
  <si>
    <t xml:space="preserve">Pasaportes </t>
  </si>
  <si>
    <t>Numero de pasaportes ingresados y tramitados ante la secretaria de relaciones exteriores</t>
  </si>
  <si>
    <t>Procedimiento y Dictaminacion</t>
  </si>
  <si>
    <t>Mejora en procesos de dictaminación</t>
  </si>
  <si>
    <t>Elaboración de Dictamenes del Cabildo, Equipamiento de la Dirección, capacitación del personal para la mejora en la elaboracion de dictamenes.</t>
  </si>
  <si>
    <t>250,000 Ciudadanos</t>
  </si>
  <si>
    <t xml:space="preserve">Dictaminacion </t>
  </si>
  <si>
    <t>Numero de dictamenes e iniciativas propuestas por la jefaura de dictaminacion</t>
  </si>
  <si>
    <t>Tesoreria</t>
  </si>
  <si>
    <t>Mejorar la administracion de recursos administrados por la Tesoreria del Municipio</t>
  </si>
  <si>
    <t>Administrar la hacienda publica del municipio dentro de un marco de legalidad, justicia, hostidad e inovacion</t>
  </si>
  <si>
    <t>Transparentar al cien por ciento el manejo de los recursos publicos e innovar en la rendicion de cuentas.</t>
  </si>
  <si>
    <t>ARTICULOS METALICOS PARA LA CONSTRUCCION</t>
  </si>
  <si>
    <t>SERVICIOS FINANCIEROS Y BANCARIOS</t>
  </si>
  <si>
    <t>SERVICIOS DE COBRANZA, INVESTIGACION CREDITICIA Y SIMILAR</t>
  </si>
  <si>
    <t>419</t>
  </si>
  <si>
    <t>TRANSFERENCIAS INTERNAS OTORGADAS A FIDEICOMISOS PUBLICOS FINANCIEROS</t>
  </si>
  <si>
    <t>HERRAMIENTAS Y MAQUINAS-HERRAMIENTA</t>
  </si>
  <si>
    <t>SOFTWARE</t>
  </si>
  <si>
    <t>OTROS CONVENIOS</t>
  </si>
  <si>
    <t xml:space="preserve">Aportaciones al fondo sobre el 3% de hospedaje. </t>
  </si>
  <si>
    <t xml:space="preserve">Numero de aportaciones al fondo sobre el 3% de hospedaje. </t>
  </si>
  <si>
    <t>Aportaciones municipales a los convenios de coordinación fiscal entre federacion, estado, municipio.</t>
  </si>
  <si>
    <t>Numero de aportaciones a los convenios de coordinacion fiscal entre federacion, estado, municipio.</t>
  </si>
  <si>
    <t>Ingresos</t>
  </si>
  <si>
    <t>Mejorar la capatacion de ingresos</t>
  </si>
  <si>
    <t>Captar ingresos a traves de la coordinacion, administracion, recaudacion y fiscalizacion de contribuyentes</t>
  </si>
  <si>
    <t>Anteproyecto de la Ley de Ingresos elaborado</t>
  </si>
  <si>
    <t>Numero de anteproyectos de la Ley de Ingresos elaborados</t>
  </si>
  <si>
    <t>Egresos</t>
  </si>
  <si>
    <t>Mejorar el ejercicio y aplicación de los recursos publicos</t>
  </si>
  <si>
    <t>Control y aplicación del gasto, a traves de pagos con cargo al Presupuesto de Egresos autorizado, tramitados y aplicados asi como validaciones del soporte del gasto publico efectuadas.</t>
  </si>
  <si>
    <t>Pagos con cargo al Presupuesto de Egresos autorizado, tramitados y aplicados.</t>
  </si>
  <si>
    <t>Numero de pagos con cargo al Presupuesto de Egresos autorizado, tramitados y aplicados.</t>
  </si>
  <si>
    <t>Validaciones del soporte del gasto publico efectuadas.</t>
  </si>
  <si>
    <t>Numero de validaciones del soporte del gasto publico efectuadas.</t>
  </si>
  <si>
    <t xml:space="preserve">Control Presupuestal </t>
  </si>
  <si>
    <t>Mejorar la planeacion, programacion, presupuestacion, control y evaluacion del recurso publico</t>
  </si>
  <si>
    <t>Planeacion, programacion y presupuestacion financiera a traves del proyecto de Presupuesto de Egresos del Municipio informar de la situacion programatico presupuestal que guardan los Programas Operativos Anuales; de las dependecias y organismos que integran la administracion publica municipal.</t>
  </si>
  <si>
    <t>Toda la Ciudadania</t>
  </si>
  <si>
    <t>Informe de analisis, control, evaluacion y seguimiento presupuestal, elaborados</t>
  </si>
  <si>
    <t>Numero de Informes de avance presupuestal, elaborado</t>
  </si>
  <si>
    <t>Anteproyecto de Presupuesto de Egresos elaborado</t>
  </si>
  <si>
    <t>Numero de anteproyectos de Presupuesto de Egresos elaborados</t>
  </si>
  <si>
    <t xml:space="preserve">Fiscalizacion </t>
  </si>
  <si>
    <t>Verificacion mensual de padrones de Contribuyentes</t>
  </si>
  <si>
    <t>Realizar requerimientos por falta de pago, de Zona Federal y 3% Sobre Hospedaje, asi como verificacion para la resolucion de las peticiones de prescripcion.</t>
  </si>
  <si>
    <t>Disminuir y Actualizacion de los padrones de Contribuyentes Morosos</t>
  </si>
  <si>
    <t>Recuperacion de la cartera vencida.</t>
  </si>
  <si>
    <t>Requerimientos de lo vencido, verificacion y entrega de las resoluciones de las prescripciones.</t>
  </si>
  <si>
    <t>Apremios</t>
  </si>
  <si>
    <t xml:space="preserve">Contabilidad </t>
  </si>
  <si>
    <t>Contabilidad General</t>
  </si>
  <si>
    <t>Emitir informacion financiera para la toma de decisiones y cumplimiento de disposiciones legales, relativas a la rendicion de cuentas y la transparencia a traves de estados financieros y cuenta publica anual emitida.</t>
  </si>
  <si>
    <t>ALMACENAJE, ENVASE Y EMB.</t>
  </si>
  <si>
    <t>FLETES Y MANIOBRAS</t>
  </si>
  <si>
    <t>Emisiones de la Cuenta Publica mensual entregada y publicada.</t>
  </si>
  <si>
    <t>Numero de Emiciones de la Cuenta Publica mensual entregada y publicada.</t>
  </si>
  <si>
    <t>Emisiones de la Cuenta Publica semestral entregada y publicada</t>
  </si>
  <si>
    <t>Numero de Emiciones de la Cuenta Publica semestral entregada y publicada</t>
  </si>
  <si>
    <t>Catastro</t>
  </si>
  <si>
    <t>Registro Catastral</t>
  </si>
  <si>
    <t>Consiste en realizar la valuacion catastral de los predios propiedad del Municipio a fin de apoyar al depatamento de patrimonio en las actualizaciones de valores catastrales.</t>
  </si>
  <si>
    <t xml:space="preserve">Ciudadania en General </t>
  </si>
  <si>
    <t>HERRAMIENTAS MENORES</t>
  </si>
  <si>
    <t>Avaluos catastrales elaborados</t>
  </si>
  <si>
    <t>Numero de avaluos catastrales elaborados</t>
  </si>
  <si>
    <t xml:space="preserve">Proveeduria </t>
  </si>
  <si>
    <t>Adquisiciones y atencion a proveedores</t>
  </si>
  <si>
    <t>Mejorar el proceso de compras y atencion a proveedores, apegandose a la normatividad aplicable en la materia</t>
  </si>
  <si>
    <t>CAL, YESO Y PRODUCTOS DE YESO</t>
  </si>
  <si>
    <t>259</t>
  </si>
  <si>
    <t>OTROS PRODUCTOS QUIMICOS</t>
  </si>
  <si>
    <t>PRENDAS DE SEGURIDAD Y PROTECCION PERSONAL</t>
  </si>
  <si>
    <t>274</t>
  </si>
  <si>
    <t>PRODUCTOS TEXTILES</t>
  </si>
  <si>
    <t>ARRENDAMIENTO DE MOBILIARIO Y EQUIPO DE ADMINISTRACION EDUCACIONAL Y RECREATIVO</t>
  </si>
  <si>
    <t>ARRENDAMIENTO FINANCIERO</t>
  </si>
  <si>
    <t>336</t>
  </si>
  <si>
    <t>SEGURO DE BIENES PATRIMONIALES</t>
  </si>
  <si>
    <t>Contraloria Social</t>
  </si>
  <si>
    <t>Fortalecimiento a Controles Internos.</t>
  </si>
  <si>
    <t>(Asesoría al Fortalecimiento de Control a Dependencias)</t>
  </si>
  <si>
    <t>Entrega de guías informativas, recomendaciones derivadas de reportes y cédulas de revisión, además de medios simples de difusión, de información.</t>
  </si>
  <si>
    <t>Que en las dependencias, dentro de sus procesos y metodología de trabajo diarios, incluyendo aquellos que contemplan la ejecución de acciones presupuestales, o de atención a la ciudadania se tenga una verificación preventiva y proactiva para que las mismas cumplan con los lineamientos planteados y lleguen al cumplimento de los objetivos establecidos para ellas.</t>
  </si>
  <si>
    <t>Plan Anual de Auditorias</t>
  </si>
  <si>
    <t>Transparentar al 100% el manejo de los recursos públicos e innovar</t>
  </si>
  <si>
    <t>Dependencias y Entidades Municipales</t>
  </si>
  <si>
    <t>Elaboracion de guia de procedimientos de controles internos a las dependencias</t>
  </si>
  <si>
    <t>Guias elaboradas para las dependecias</t>
  </si>
  <si>
    <t>Capacitacion a funcionarios publicos para la presentacion de declaraciones patrimoniales</t>
  </si>
  <si>
    <t>Numero de funcionarios capacitados</t>
  </si>
  <si>
    <t>Intervencion en las entregas- recepcion</t>
  </si>
  <si>
    <t>Numero de intervenciones</t>
  </si>
  <si>
    <t>Dirección General de Desarrollo Económico</t>
  </si>
  <si>
    <t>Fomento al Empleo mediante vinculacion, capacitacion y convenios empresariales</t>
  </si>
  <si>
    <t>Vincualcion de vacantes con empresas conveniadas, asi como capacitacion a trabajadores.</t>
  </si>
  <si>
    <t>Apoyar a los cuidadanos con cursos de capacitacion y vinculacion con los empleados por lo que se buscara tener acuerdos de colocacion con empresarios y empresas para disminuir el numero de personas desempleadas en el municipio.</t>
  </si>
  <si>
    <t>Programa de Vinculacion Interinstitucional (Iniciativa privada)</t>
  </si>
  <si>
    <t xml:space="preserve">Fortalecer la economia local </t>
  </si>
  <si>
    <t>334 Desempleados y 84 Empresas</t>
  </si>
  <si>
    <t>Sistema de Apertura Rapida de Empresas (SARE)</t>
  </si>
  <si>
    <t>Eficientar la entrega de licencias de giros blancos de 48 hrs.</t>
  </si>
  <si>
    <t>Establecer un proceso integral del tramite de licencias que permita la apertura agil a la micro y pequeña empresa en un tiempo maximo de 48 horas.</t>
  </si>
  <si>
    <t xml:space="preserve">Programa Inversion Vallarta </t>
  </si>
  <si>
    <t>Fortalecer la economia del Municipio</t>
  </si>
  <si>
    <t>Programa de Vinculacion Institucional (COFEMER)</t>
  </si>
  <si>
    <t xml:space="preserve">500 Empresas, 1,000 empleados </t>
  </si>
  <si>
    <t>SUBSIDIOS A LA PRODUCCION</t>
  </si>
  <si>
    <t>Licencias de funcionamiento autorizadas</t>
  </si>
  <si>
    <t xml:space="preserve">Numero de licencias autorizadas giros blancos a empresarios entregadas </t>
  </si>
  <si>
    <t>Inversion en negocios</t>
  </si>
  <si>
    <t>Monto invertido en millones de pesos</t>
  </si>
  <si>
    <t>Empleos generados</t>
  </si>
  <si>
    <t>Numero de empleos generados en el año fiscal</t>
  </si>
  <si>
    <t>Fomento Agropecuario</t>
  </si>
  <si>
    <t>Atención al sector rural</t>
  </si>
  <si>
    <t>Respuesta y atención a los reportes y solicitudes ingresada del Consejo Rural de Desarrollo Sustentable</t>
  </si>
  <si>
    <t>Aumentar la atención y reducir los tiempos de respuesta a las solicitudes en el sector rural</t>
  </si>
  <si>
    <t>Programa de vinculación de productores agrícolas con cadenas comerciales</t>
  </si>
  <si>
    <t>Fortalecer la Económia Local</t>
  </si>
  <si>
    <t>Ciudad Próspera</t>
  </si>
  <si>
    <t>111 productores del campo</t>
  </si>
  <si>
    <t>Entrega de resultados de mustreo de tierra</t>
  </si>
  <si>
    <t>Numero de resultados de mustreos entregados a productores</t>
  </si>
  <si>
    <t>Respuesta a peticiones del CMDRS</t>
  </si>
  <si>
    <t>Numero de peticiones atendidas</t>
  </si>
  <si>
    <t>Atencion de reportes de ganado en la via publica</t>
  </si>
  <si>
    <t>Numero de reportes atendidos</t>
  </si>
  <si>
    <t>Desarrollo Empresarial</t>
  </si>
  <si>
    <t>Portafolio Vallarta para apoyo a MyPimes</t>
  </si>
  <si>
    <t>Apoyar con el registro de marca y códigos de barra, financiamientos y capacitación</t>
  </si>
  <si>
    <t>Fomentar y contribuir al desarrollo y creación de nuevas empresas, además de fortalecer y elevar la competividad de las existentes</t>
  </si>
  <si>
    <t>Portafolio de inversión Vallarta</t>
  </si>
  <si>
    <t>Fortalecer La Economía Local</t>
  </si>
  <si>
    <t>200 empresarios</t>
  </si>
  <si>
    <t>Asesorias de codigos de barras y registro de marcas</t>
  </si>
  <si>
    <t>Numero de asesorias a empresarios</t>
  </si>
  <si>
    <t xml:space="preserve">Desarrollo Empresarial </t>
  </si>
  <si>
    <t xml:space="preserve">Conformacion de cooperativas </t>
  </si>
  <si>
    <t>Asistencia de grupos organizados para la constitucion de cooperativas, asi como el desarrollo de planes de negocios que les permita ingresas a convocatorias y apoyos economicos.</t>
  </si>
  <si>
    <t>Lograr la conformacion de grupos organizados que tengan por objeto proyectos productivos que beneficien a familias vallartenses</t>
  </si>
  <si>
    <t xml:space="preserve">Portafolio de Inversion Vallarta </t>
  </si>
  <si>
    <t xml:space="preserve">6 Cooperativas y 6 Negocios </t>
  </si>
  <si>
    <t>Direccion General de Desarrollo Social</t>
  </si>
  <si>
    <t>Atencion General a la Ciudadania</t>
  </si>
  <si>
    <t>Son todas las actividades administrativas realizadas diariamente por la dirección, para la ejecución y funcionamiento de los programas sociales con los que se trabaja la dependencia</t>
  </si>
  <si>
    <t>Llevar a cabo el correcto funcionamiento de los programas sociales</t>
  </si>
  <si>
    <t>Mejorar la Calidad de Vida de la Gente</t>
  </si>
  <si>
    <t>Ciudad de Todos</t>
  </si>
  <si>
    <t>PRODUCTOS MINERALES NO METALICOS</t>
  </si>
  <si>
    <t>CEMENTO Y PRODUCTOS DE CONCRETO</t>
  </si>
  <si>
    <t>MADERA Y PRODUCTOS DE MADERA</t>
  </si>
  <si>
    <t>GAS</t>
  </si>
  <si>
    <t>AYUDAS SOCIALES A PERSONAS</t>
  </si>
  <si>
    <t>AYUDAS SOCIALES A INSTITUCIONES DE ENSEÑANZA</t>
  </si>
  <si>
    <t>AYUDAS POR DESASTRES NATURALES Y OTROS SINIESTROS</t>
  </si>
  <si>
    <t>Ayudas asistenciales otorgadas</t>
  </si>
  <si>
    <t>Numero de ayudas asistenciales otorgadas</t>
  </si>
  <si>
    <t>Programas Sociales</t>
  </si>
  <si>
    <t>Uniforme, con mochilas y zapatos</t>
  </si>
  <si>
    <t>Apoyar a los estudiantes de educación básica y de igual manera la economía familiar a través de la entrega de uniformes escolares a cada uno de los estudiantes del Municipio de Puerto Vallarta.</t>
  </si>
  <si>
    <t>Entrega de uniformes, calzado, becas escolares y seguros escolares</t>
  </si>
  <si>
    <t>Estudiantes Avanzado: Uniformes, Calzado, Becas y Seguros</t>
  </si>
  <si>
    <t>Ciudad de todos</t>
  </si>
  <si>
    <t>53,000 Alumnos de Educación Básica</t>
  </si>
  <si>
    <t>BECAS Y OTRAS AYUDAS PARA PROGRAMAS DE CAPACITACION</t>
  </si>
  <si>
    <t>Zapatos y Uniformes</t>
  </si>
  <si>
    <t>Seguros Escolares</t>
  </si>
  <si>
    <t xml:space="preserve">Becas Juveniles </t>
  </si>
  <si>
    <t>Paquetes de uniformes escolares entregados</t>
  </si>
  <si>
    <t>Numero de paquetes de uniformes entregados</t>
  </si>
  <si>
    <t>pares de zapatos entregados</t>
  </si>
  <si>
    <t>numero de pares de zapatos entregados</t>
  </si>
  <si>
    <t xml:space="preserve">Casa Digna </t>
  </si>
  <si>
    <t>Mejorar las viviendas de los ciudadanos que viven en zonas marginadas del Municipio, a través de la entrega de materiales que sean solicitados por los mismos ciudadanos.</t>
  </si>
  <si>
    <t>Mejorar las viviendas de familias marginadas</t>
  </si>
  <si>
    <t>Casa Digna</t>
  </si>
  <si>
    <t>Apoyar a los que menos tienen</t>
  </si>
  <si>
    <t>50,000 Personas</t>
  </si>
  <si>
    <t>Desglose del gasto por meses:</t>
  </si>
  <si>
    <t xml:space="preserve">Agosto </t>
  </si>
  <si>
    <t>Solicitudes atendidas</t>
  </si>
  <si>
    <t>numero de solicitudes atendias</t>
  </si>
  <si>
    <t>viviendas mejoradas</t>
  </si>
  <si>
    <t>numero de viviendas mejoradas</t>
  </si>
  <si>
    <t>HABITAT, RESCATE DE ESPACIOS PUBLICOS, 3X1 MIGRANTES, PET, PDZP.</t>
  </si>
  <si>
    <t>Programa que promueve la realización de acciones sociales y la ejecución de obras físicas para recuperar sitios de encuentro comunitario, de interacción social cotidiana y de recreación localizados en zonas urbanas, que presenten características de inseguridad ciudadana y marginación.</t>
  </si>
  <si>
    <t>Contribuir a la superación de la pobreza y al mejoramiento de la calidad de vida de los habitantes de zonas urbano-marginadas, al fortalecer y mejorar la organización y participación social, así como el entorno urbano de dichos asentamientos.</t>
  </si>
  <si>
    <t>Direccion de Educacion</t>
  </si>
  <si>
    <t>Fondo de Intervención Educativa</t>
  </si>
  <si>
    <t>Durante el transcurso del año, cotidianamente se presentan ante esta dependencia municipal, multiples situaciones de pronta intervención en temas relacionados con la Educación en los planteles con alumnos, docentes y padres de familia.</t>
  </si>
  <si>
    <t>Cubrir las necesidades que cotidianamente se presentan en la subdirección de Educación de los planteles educativos del Municipio. Se interviene con apoyos tales como: trofeos, medallas, reconocimientos, regalos, banderas, equipo de sonido, salones de eventos, lonas, tarimas, muebles, instrumentos para la banda  de guerra, entre otros.</t>
  </si>
  <si>
    <t>Mejorar la calidad de vida</t>
  </si>
  <si>
    <t>2,100 docentes educación básica</t>
  </si>
  <si>
    <t>30,000 alumnos</t>
  </si>
  <si>
    <t xml:space="preserve">EVENTO DIA DEL MAESTRO </t>
  </si>
  <si>
    <t xml:space="preserve">EVENTO ENCUENTROS DEPORTIVOS MAGISTERIALES FEDERAL Y ESTATAL </t>
  </si>
  <si>
    <t xml:space="preserve">EVENTO CONAFE    CULTURAL Y DEPORTIVO </t>
  </si>
  <si>
    <t>EVENTO DIA DEL  JUBILADO</t>
  </si>
  <si>
    <t>REUNION A MAESTROS JUBILIDOS</t>
  </si>
  <si>
    <t xml:space="preserve">EVENTO REUNION CON EL CONSEJO MUNICIPAL Y ESTATAL </t>
  </si>
  <si>
    <t xml:space="preserve">EVENTO REUNION CON LA ESTRUCTURA EDUCATIVA   </t>
  </si>
  <si>
    <t xml:space="preserve">EVENTO AYUNTAMIENTO INFANTIL   </t>
  </si>
  <si>
    <t>CAMPAÑA DE SALUD E HIGIENE, DROGADICCION Y LECTURA</t>
  </si>
  <si>
    <t xml:space="preserve">EVENTO CONCURSO DE ESCOLTAS </t>
  </si>
  <si>
    <t>EVENTOS DEPORTIVOS INTER ESCOLARES</t>
  </si>
  <si>
    <t>EVENTO FERIA EDUCATIVA</t>
  </si>
  <si>
    <t xml:space="preserve">EVENTO FESTIVAL NAVIDEÑO </t>
  </si>
  <si>
    <t>EVENTO DIA DEL NIÑO</t>
  </si>
  <si>
    <t xml:space="preserve">Eventos </t>
  </si>
  <si>
    <t>Numero de alumnos y docentes beneficiados</t>
  </si>
  <si>
    <t xml:space="preserve">Ventila </t>
  </si>
  <si>
    <t>Promover y desarrollar, espacios educativos que generen buena ventilacion y favorescan el confort para las condiciones propicias del proceso enseñanza, el cual suministra los aparatos ventiladores de cubran estas necesidades.</t>
  </si>
  <si>
    <t>Contar con espacios escolares ventilados y confortables que generen y eleven las condiciones propicias para los educandos, en las escuales de educacion basica, oficiales.</t>
  </si>
  <si>
    <t>Ventila tu Escuela</t>
  </si>
  <si>
    <t>50 planteles de educacion basica</t>
  </si>
  <si>
    <t>Planteles beneficiados</t>
  </si>
  <si>
    <t>No. De Escuelas Beneficiadas</t>
  </si>
  <si>
    <t>EDUMOV</t>
  </si>
  <si>
    <t>Fortalecer los programas curricuales de educacion, favoreciendo la salud de los menores, se dotara de materiales y equipos para educacion fisica tales como: Balones, Multidisciplinar, conos, redes, raqueta, cuerdas entre otros.</t>
  </si>
  <si>
    <t>Contribuir Considerablemente en la salud de los menores en edad escolar, ayudando a neutralizar las acciones por sedentarismo y obesidad infantil, a traves de actividades fisicas.</t>
  </si>
  <si>
    <t>Educacion en Movimiento</t>
  </si>
  <si>
    <t>Mejorar la calidad de vida de la gente</t>
  </si>
  <si>
    <t>50 planteles educativos</t>
  </si>
  <si>
    <t>ARTICULOS DEPORTIVOS</t>
  </si>
  <si>
    <t>Material deportivo entregado</t>
  </si>
  <si>
    <t>PEC</t>
  </si>
  <si>
    <t>Es una iniciativa del gobierno federal, cuyo proposito general es: institur en las escuelas publicas de educacion basica un modelo autogestion enfocado a la mejora de los aprendizajes de los estudiantes, se aporta por parte del municipio, articulos electronicos articulos, articulos de oficina, articulos didacticos, computo, deportivos, entre otros.</t>
  </si>
  <si>
    <t>Dotar de recursos pedagogicos, a las escuelas publicas de educacion basica, enfocado a la mejora del aprendizaje de los estudiantes y de la practica docente, a partir de un esquema de confinamiento, participacion social y rendicion de cuentas.</t>
  </si>
  <si>
    <t>Escuelas de calidad</t>
  </si>
  <si>
    <t>Mejorar la calidad de vida de la gente, disminuir la desigualdad y generar oportunidades a los que menos tienen.</t>
  </si>
  <si>
    <t>60 Planteles educativos</t>
  </si>
  <si>
    <t xml:space="preserve">Planteles Beneficiados </t>
  </si>
  <si>
    <t>TUR-ESCUELA</t>
  </si>
  <si>
    <t>Reconocer a los alumnos destacados por su excelencia acadamica, ofreciendo los eventos turisticos escolares, como un valioso auxiliar didactico en la preparacion de los educandos, se pretenden acercar a los alumnos a sitios de interes de nuestro municipío como: aeropuerto, zoologico, jardin botanico, vertedero municipal, museo naval entre otros.</t>
  </si>
  <si>
    <t>Impulsar eventos turisticos escolares, como un valioso auxiliar didactico, en el proceso enseñanza aprendizaje a traves de visitas guiadas de interes academico.</t>
  </si>
  <si>
    <t>Turismo Escolar</t>
  </si>
  <si>
    <t>Mejorar la calidad de la gente y generar oportunidades a los que menos tienen.</t>
  </si>
  <si>
    <t>300 alumnos</t>
  </si>
  <si>
    <t>SERVICIOS DE REVELADO DE FOTOGRAFIAS</t>
  </si>
  <si>
    <t>Viajes Realizados</t>
  </si>
  <si>
    <t>No. De Alumnos Beneficiados</t>
  </si>
  <si>
    <t>EDU-MUEVE</t>
  </si>
  <si>
    <t>Contribuir en la profesionalizaciojn del personal docente de educacion basica que permitan recuperar sus saberes, conocer y reconocer nuevos aspectos de la practica docente, tendientes a mejorar el proceso de enseñanza-aprendizaje, correspondientes a sus exigencias actuales, cursos y/o talleres.</t>
  </si>
  <si>
    <t>Generar opciones, alternativas e ideas que faciliten la practica docente y eleven la calidad educativa, mejorando los procesos de enseñanza a traves de 2 cursos de capacitacion y actualizacion, anual.</t>
  </si>
  <si>
    <t>La Educacion nos Mueve</t>
  </si>
  <si>
    <t>Mejorar la calidad de vida de la gente y disminuir la desigualdad.</t>
  </si>
  <si>
    <t>400 Maestros de Educacion Basica.</t>
  </si>
  <si>
    <t>Cursos para Docentes</t>
  </si>
  <si>
    <t>No. De Maestros Beneficiados</t>
  </si>
  <si>
    <t>Mejores</t>
  </si>
  <si>
    <t>Programa orientado principalmente a la rehabilitacion, reparacion y/o construccion de edificios y espacios publicos escolares como instalaciones electricas, hidro-sanitarias, impermeabilizacion de techos, rehabilitacion o construccion de canchas, herreria, pinturas, pisos, baños, entre otros materiales o mejoras.</t>
  </si>
  <si>
    <t>Contribuir a fortalecer espacios publicos escolares adecuados y con servicio a la encomienda que requiere la educacion en el municipio.</t>
  </si>
  <si>
    <t>Mejores Escuelas</t>
  </si>
  <si>
    <t>30 Edificios o Espacios Escolares</t>
  </si>
  <si>
    <t>Escuelas Beneficiadas</t>
  </si>
  <si>
    <t>No. De Poblacion escolar beneficiada</t>
  </si>
  <si>
    <t>Actos Civicos</t>
  </si>
  <si>
    <t>Ceremonias de honores a la bandera, fiestas civicas e historicas dentro de las escuelas y espacios publicos.</t>
  </si>
  <si>
    <t>Recordar las fechas para formentar los valores civicos e historicos a nuestra sociedad.</t>
  </si>
  <si>
    <t>Ceremonias de honores a la bandera.</t>
  </si>
  <si>
    <t>Refrendar los valores civicos ante la sociedad.</t>
  </si>
  <si>
    <t>Eventos Civicos</t>
  </si>
  <si>
    <t xml:space="preserve">No. De Asistentes </t>
  </si>
  <si>
    <t>Instituto Vallartense de Cultura</t>
  </si>
  <si>
    <t>Fomento a las Artes</t>
  </si>
  <si>
    <t>Se enfoca en el impulso de la creación por la urgencia necesidad de iniciar en las artes a niños, jóvenes a la difusión de artes en todas sus expresiones artisticas.</t>
  </si>
  <si>
    <t>Generar condiciones para impulsar actividades de iniciación artistica en niños y jóvenes, así como impulsar la producción artistica local.</t>
  </si>
  <si>
    <t>Fortalecer los talleres que existen, equiparlos, crecer la oferta</t>
  </si>
  <si>
    <t>OTROS PRODUCTOS ADQUIRIDOS COMO MATERIA PRIMA</t>
  </si>
  <si>
    <t xml:space="preserve">MEDICINAS Y PRODUCTOS FARMACEUTICOS </t>
  </si>
  <si>
    <t xml:space="preserve">Talleres Culturales Impartidos </t>
  </si>
  <si>
    <t>Numero de Talleres Impartidos</t>
  </si>
  <si>
    <t>Administracion central</t>
  </si>
  <si>
    <t>Gasto Operativo para el buen funcionamiento y mantenimiento del centro cultural para brindar un servicio de calidad a todos lo usuarios.</t>
  </si>
  <si>
    <t>Mantener todas las intalaciones como oficinas, aulas y talleres del instituto en buenas condiciones para un funcionamiento optimo y de calidad</t>
  </si>
  <si>
    <t>General oportinidades para los que menos tienen</t>
  </si>
  <si>
    <t>VIDRIO Y PRODUCTOS DE VIDRIO</t>
  </si>
  <si>
    <t>REFACCIONES Y ACCESORIOS MENORES DE MOBILIARIO Y EQUIPO DE ADMINISTRACION, EDUCACIONAL Y RECREATIVO</t>
  </si>
  <si>
    <t>INSTALACION, REPARACION Y MANTTO DE MOBILIARIO Y EQUIPO DE ADMON, EDUCACIONAL Y RECREATIVO</t>
  </si>
  <si>
    <t>Eventos culturales masivos</t>
  </si>
  <si>
    <t>Consiste en la realización de actividades, festivales y eventos especiales de alto impacto que promueven y difunden la cultura local, regional y nacional, con la finalidad de proyectar el destino desde la perspectiva turístico-cultural.</t>
  </si>
  <si>
    <t>Impulsar proyectos de alto impacto que fortalezcan la relación entre las manifestaciones artisticas y los habitantes de Puerto Vallarta, asi como la imagen del Municipio de Puerto Vallarta como un destino turístico cultural.</t>
  </si>
  <si>
    <t>Proyectar el destino ante la perspectiva turistico cultural</t>
  </si>
  <si>
    <t xml:space="preserve">Eventos Realizados </t>
  </si>
  <si>
    <t>Numero de Eventos Realizados</t>
  </si>
  <si>
    <t xml:space="preserve">Cultura en Movimiento </t>
  </si>
  <si>
    <t>Impulso y promocion de las expresiones artisticas como una herramienta de desarrollo social, procurando la transformacion de las dinamicas y los entornos comunitarios.</t>
  </si>
  <si>
    <t>Facilitar el acceso a los bienes culturales y expresiones artisticas para todos los habitantes del Municipio de Puerto Vallarta</t>
  </si>
  <si>
    <t>Cultura en Movimiento</t>
  </si>
  <si>
    <t>Acercar a la poblacion con las disciplinas artisticas</t>
  </si>
  <si>
    <t xml:space="preserve">Actividades realizadas </t>
  </si>
  <si>
    <t>Numero de actividades realizadas</t>
  </si>
  <si>
    <t xml:space="preserve">Domingos de Danzoneros </t>
  </si>
  <si>
    <t>Numeros de Eventos Realizados</t>
  </si>
  <si>
    <t xml:space="preserve">Artistas Presentados </t>
  </si>
  <si>
    <t xml:space="preserve">Numero de Artistas Presentados </t>
  </si>
  <si>
    <t>Direccion de Consejo De Discapacidad</t>
  </si>
  <si>
    <t>Atención a Solicitudes de personas con discapacidad</t>
  </si>
  <si>
    <t>Recepción de Solicitudes de los Programas Anuales</t>
  </si>
  <si>
    <t xml:space="preserve">Recibir e iniciar con tramite de recepción a los programas que beneficien a las personas con discapacidad.
-Recepcion de documentos para prestamos de aparatos ortopedicos y canalizar a instituciones que manejen programas de donacion de ellos.
-Expedicion de cartas dirigidas a instituciones que cuenten con convenios con COMUDIS Y DIF, para aplicar descuentos o condonaciones.
</t>
  </si>
  <si>
    <t>Desarrollo de Programas de Apoyo a personas con discapacidad.</t>
  </si>
  <si>
    <t>Beneficiar a personas que soliciten el apoyo de programas anuales que estén vigentes en el consejo de Discapacidad.</t>
  </si>
  <si>
    <t xml:space="preserve">Ciudad Amigable </t>
  </si>
  <si>
    <t>Emision de Credencial de discapacidad</t>
  </si>
  <si>
    <t>No. De Credenciales entregadas mensualmente</t>
  </si>
  <si>
    <t>Emision de Tarjeton Vehicular para personas con Discapacidad</t>
  </si>
  <si>
    <t>No. De Tarjetones entregados mensualmente</t>
  </si>
  <si>
    <t>COMUSIDA</t>
  </si>
  <si>
    <t>Area Administrativa</t>
  </si>
  <si>
    <t>Son todas las actividades administrativas  realizadas diariamente por la dependencia, para el desempeño de las funciones y la atencion a la cuidadania.</t>
  </si>
  <si>
    <t>Atender e informar a la Ciudadania del VIH y su prevencion.</t>
  </si>
  <si>
    <t>Mejorar la Calidad de Vida de la gente.</t>
  </si>
  <si>
    <t>6,000 Habitantes</t>
  </si>
  <si>
    <t>Detección de pruebas de VIH</t>
  </si>
  <si>
    <t>Numero de pruebas realizadas de VIH</t>
  </si>
  <si>
    <t>Eventos y Cursos</t>
  </si>
  <si>
    <t>Son Todas las actividades a realizar dentro de esta dependencia en concepto de eventos y cursos que se brindan a la cuidadania.</t>
  </si>
  <si>
    <t>Celebrar eventos relacionados a la prevencion y informacion del VIH</t>
  </si>
  <si>
    <t xml:space="preserve">Area Administrativa </t>
  </si>
  <si>
    <t>coordinación de eventos de prevención de VIH</t>
  </si>
  <si>
    <t>numero de eventos de preveción</t>
  </si>
  <si>
    <t>capacitación en consejería en VIH</t>
  </si>
  <si>
    <t>numero de cursos sobre consejería</t>
  </si>
  <si>
    <t>Instituto Vallartense del Adulto Mayor</t>
  </si>
  <si>
    <t>Atencion  a los Adultos Mayores del Municipio</t>
  </si>
  <si>
    <t>Dar respuesta a las solicitudes que se le hacen a la Coordinacion del Instituto del Adulto Mayor.</t>
  </si>
  <si>
    <t>Canalizar y dar respuesta  a las necesidades de los Adultos Mayores.</t>
  </si>
  <si>
    <t>Adultos Mayores</t>
  </si>
  <si>
    <t>Mejorar la Calidad de Vida del Adulto Mayor</t>
  </si>
  <si>
    <t>1,140 Adultos Mayores</t>
  </si>
  <si>
    <t>441 AYUDAS SOCIALES A PERSONAS</t>
  </si>
  <si>
    <t>Desglose por apoyo</t>
  </si>
  <si>
    <t>Despensas</t>
  </si>
  <si>
    <t>Enero</t>
  </si>
  <si>
    <t>Feria de la Salud</t>
  </si>
  <si>
    <t>La Partida 441 Sera destinada a brindar, promoveer y atender a las personas en condiciones de vulnerabilidad social y en situaciones de pobreza superando las expectativas tradicionales.</t>
  </si>
  <si>
    <t>con dicha partida se pretende apoyar a los Adultos Mayores con despensas. Servicios de Salud  tales como examenes de osteoporosis, glucos y medicamentos basicos. Se apoyaran a 300</t>
  </si>
  <si>
    <t>familias con despensas y 840 Adultos Mayores con Servicios de Salud.</t>
  </si>
  <si>
    <t>Componentes  1</t>
  </si>
  <si>
    <t xml:space="preserve">                                               Indicador</t>
  </si>
  <si>
    <t>Preveencion de la salud en el Adulto Mayor                                                                  Número de Jornadas de salud realizadas</t>
  </si>
  <si>
    <t>Componentes  2</t>
  </si>
  <si>
    <t>Cubrir las necesidades basicas de alimentacion.                                                                         Número de entregas realizadas</t>
  </si>
  <si>
    <t>Insituto Vallartense de la Mujer</t>
  </si>
  <si>
    <t>Trabajo Social (Madres jefas de familia)</t>
  </si>
  <si>
    <t>Intervenir con sentido de responsabilidad, en la atención de problemas y necesidades tanto individuales como colectivas, en el mejoramiento de las condiciones de vida.</t>
  </si>
  <si>
    <t>Intervenir con sentido de responsabilidad, compromiso, eficiencia y eficacia, en la atención de problemas y necesidadestanto individuales como colectivas, con el próposito de incidir en el mejoramiento de las condiciones de vida.</t>
  </si>
  <si>
    <t>Servir para todos</t>
  </si>
  <si>
    <t xml:space="preserve">Mejorar la calidad de vida gente </t>
  </si>
  <si>
    <t>1,000 Madres Jefas de Familia</t>
  </si>
  <si>
    <t>Becas a madres jefas de familia</t>
  </si>
  <si>
    <t>Número de becas entregadas</t>
  </si>
  <si>
    <t>Asesoria Juridica</t>
  </si>
  <si>
    <t>Gestionar y canalizar asuntos que hagan valer los derechos a las garantias Individuales de los Ciudadanos</t>
  </si>
  <si>
    <t>Brindar a las mujeres y hombre, asesorias y defensa profesional y especializada, asi como gestionar y canalizar asuntos que hagan valer los derechos y mecanismos legales del solicitante</t>
  </si>
  <si>
    <t>Igualdad de derechos</t>
  </si>
  <si>
    <t>Disminuir la Desigualdad</t>
  </si>
  <si>
    <t>SERVICIOS DE CREATIVIDAD, PRODUCCION Y REPRODUCCION DE PUBLICIDAD</t>
  </si>
  <si>
    <t>Asesorias juridicas a madres jefas de familia</t>
  </si>
  <si>
    <t>Numero de asesorias realizadas</t>
  </si>
  <si>
    <t>Asesoria Psicologica</t>
  </si>
  <si>
    <t xml:space="preserve">Prevenir la problemática de la violencia familiar para mejorar el nucleo familiar </t>
  </si>
  <si>
    <t>Dar asesoria psicologica a las personas, estudiando, observando y modificando su comportamiento para que se ajuste a sus conflictos emociales que mejore su calidad de vida</t>
  </si>
  <si>
    <t>Servir para una mejor calidad de vida</t>
  </si>
  <si>
    <t xml:space="preserve">MATERIALES Y UTILES DE ENSEÑANZA </t>
  </si>
  <si>
    <t>COMBUSTIBLE, LUBRICANTES Y ADITIVOS</t>
  </si>
  <si>
    <t>Personas atendidas psicologicamente</t>
  </si>
  <si>
    <t>Numero de personas atendidas psicologicamente</t>
  </si>
  <si>
    <t>Asesoria Nutricional</t>
  </si>
  <si>
    <t>Prevenir y educar en los habitos de alimentacion a la poblacion local.</t>
  </si>
  <si>
    <t>Informar para evitar problemas de salud por una mala alimentacion en las familias del municipio</t>
  </si>
  <si>
    <t>Nutricion para todos</t>
  </si>
  <si>
    <t>Personas asesoradas</t>
  </si>
  <si>
    <t>Numero de personas asesoradas nutricionalmente</t>
  </si>
  <si>
    <t>Instituto Vallartense de la Juventud</t>
  </si>
  <si>
    <t>Espacios Poder Joven</t>
  </si>
  <si>
    <t>Servicios que ofrece el IMAJ desde sus oficinas centrales, ofreciendo a los jovenes usuarios desde cuatro areas los siguientes servicios: Cibernet, Informacion y difusion, orientacion y prevencion de creatividad y diversion.</t>
  </si>
  <si>
    <t>Facilitar el acceso a los jovenes a herramientas de tecnologia que complementen su formacion y educacion a efectos de contribuir en la mejora.</t>
  </si>
  <si>
    <t>Programa Juvenil de Salud y Prevencion</t>
  </si>
  <si>
    <t>Vinculacion a las jovenes con oportunidades de desarrollo</t>
  </si>
  <si>
    <t xml:space="preserve">Ciudad de Todos </t>
  </si>
  <si>
    <t>74,659 Jovenes de Edad entre 12 a los 29 años</t>
  </si>
  <si>
    <t>Programa de Aproximacion de la Juventud</t>
  </si>
  <si>
    <t>Realizar eventos, conciertos, exposiciones, talleres, competencias con la finalidad de reconocer e incentivar a los jovenes talentosos de Puerto Vallarta</t>
  </si>
  <si>
    <t xml:space="preserve">Reconocer Publicamente a los Jovenes Vallartenses </t>
  </si>
  <si>
    <t>Creacion de la red de Jovenes por Puerto Vallarta y Programa de Jovenes en la Cultura</t>
  </si>
  <si>
    <t>Crear espacios de participacion para los Jovenes</t>
  </si>
  <si>
    <t>FERTILIZANTES, PESTICIDAS Y OTROS AGROQUIMICOS</t>
  </si>
  <si>
    <t>Panel Estudiantil</t>
  </si>
  <si>
    <t>Concierto Juvenil</t>
  </si>
  <si>
    <t>Corre por tu Vida</t>
  </si>
  <si>
    <t>Buggie Contest</t>
  </si>
  <si>
    <t>Festival de Arte Urbano Dia Internacional de la Juventud</t>
  </si>
  <si>
    <t>Dirección General de Ecologia y Ordenamiento Territorial</t>
  </si>
  <si>
    <t>Administracion Central</t>
  </si>
  <si>
    <t>Otorgamiento de Tramites de edificacion, urbanizacion y dictamenes.</t>
  </si>
  <si>
    <t>Brindar al usuario la sesoria y atencion necesaria en reducir el tiempo de respuesta que se tiene actualmente</t>
  </si>
  <si>
    <t>Tener un Desarrollo Urbano Sustentable</t>
  </si>
  <si>
    <t>255,681 Habitantes</t>
  </si>
  <si>
    <t>Personas Atendidas</t>
  </si>
  <si>
    <t>Numero Personas Atendidas</t>
  </si>
  <si>
    <t xml:space="preserve">Tramites Firmados </t>
  </si>
  <si>
    <t xml:space="preserve"> Numero Tramites Firmados </t>
  </si>
  <si>
    <t>Direccion de Ecologia</t>
  </si>
  <si>
    <t xml:space="preserve">Educacion y Cultura Ambiental </t>
  </si>
  <si>
    <t>Impulsa la cultura ambiental a traves de la educuacion y busca la socializacion del conocimiento en materia ambiental a traves de la vinculacion con iniciativas ciudadanas, sector empresarial, educativo y dependencias gubernamentales.</t>
  </si>
  <si>
    <t>Promover el fortalecimiento de la cultura y la educacion ambiental entre la sociedad civil en vinculacion con iniciativas ciudadanas, sector empresarial, educativo y dependencias gubernamentales.</t>
  </si>
  <si>
    <t xml:space="preserve">Programa de desarrollo urbano sustentable </t>
  </si>
  <si>
    <t>Tener un desarrollo urbano sustentable</t>
  </si>
  <si>
    <t xml:space="preserve">Ciudad Limpia </t>
  </si>
  <si>
    <t>59,920 Ciudadanos beneficiados con actividades de difusion ambiental y vinculacion.</t>
  </si>
  <si>
    <t>Actividades realizadas al público en general</t>
  </si>
  <si>
    <t>Número de actividades realizadas para el público en general</t>
  </si>
  <si>
    <t>Actividades realizadas en escuelas públicas y/o privadas</t>
  </si>
  <si>
    <t>Numero de actividades realizadas en escuelas públicas y/o privadas</t>
  </si>
  <si>
    <t>Actividades realizadas en instituciones públicas y privadas</t>
  </si>
  <si>
    <t>Numero de actividades realizadas en instituciones públicas y privadas</t>
  </si>
  <si>
    <t>Actividades realizadas para grupos específicos</t>
  </si>
  <si>
    <t>Número de actividades realizadas para grupos específicos</t>
  </si>
  <si>
    <t>Campañas y herramientas de difusión</t>
  </si>
  <si>
    <t>Número de publicaciones en medios de comunicación</t>
  </si>
  <si>
    <t>Atencion a Denuncias Ciudadanas.</t>
  </si>
  <si>
    <t>Es el Instrumento Juridico por medio el cual toda persona fisica o juridica, publica o privada, puede hacer saber a la autoridad competente del Municipio acerca de toda fuente de contaminacion o impacto ambiental</t>
  </si>
  <si>
    <t>Recibir, inspeccionar, derivar y/o turnar los asuntos administrativos que competan en materia de medio ambiente y ecologia.</t>
  </si>
  <si>
    <t>Tener un Desarrollo urbano sustentable</t>
  </si>
  <si>
    <t>450 personas en promedio hacen uso de este recurso juridico administrativo</t>
  </si>
  <si>
    <t>SERVICIOS DE INVESTIGACION CIENTIFICA Y DESARROLLO</t>
  </si>
  <si>
    <t>Denuncias atendidas</t>
  </si>
  <si>
    <t>Número de denuncia atendidas</t>
  </si>
  <si>
    <t>Avisos preventivos expedidos</t>
  </si>
  <si>
    <t>Número de avisos preventivos expedidos</t>
  </si>
  <si>
    <t>Citatorios expedidos</t>
  </si>
  <si>
    <t>Número de citatorios expedidos</t>
  </si>
  <si>
    <t>Actas administrativas levantadas</t>
  </si>
  <si>
    <t>Número de actas levantadas</t>
  </si>
  <si>
    <t xml:space="preserve">Atencion a Tramites para Poda, Tala o Transplante de Arboles en la Zona Urbana </t>
  </si>
  <si>
    <t>Recibir y atender los tramites para la realizacion de trabajos de poda,tala o transplante de arboles de la zona urbana de las localidades.</t>
  </si>
  <si>
    <t>Inspeccionar y dictaminar las solicitudes recibidas para garantizar el manejo adecuado del arbolado dentro del territorio municipal</t>
  </si>
  <si>
    <t xml:space="preserve">Tener un desarrollo urbano sustentable </t>
  </si>
  <si>
    <t>900 personas en promedio realizan estas solicitudes para el manejo de arbolado urbano.</t>
  </si>
  <si>
    <t>Dictámenes expedidos de poda, tala o transplante  en vía pública</t>
  </si>
  <si>
    <t>Número de dictámenes expedidos de poda, tala o transplante  en vía pública.</t>
  </si>
  <si>
    <t>Dictámenes expedidos  de poda, tala o transplante  en propiedad privada</t>
  </si>
  <si>
    <t>Número de dictámenes expedidos  de poda, tala o transplante  en propiedad privada.</t>
  </si>
  <si>
    <t xml:space="preserve">Autorizaciones en Materia de Impacto Ambiental </t>
  </si>
  <si>
    <t>Son las autorizaciones emitidas en atencion a las solicitudes en materia de impacto ambiental (Manifestar de Impacto Ambiental, informes preventivos y dictamenes de tarazos, uso y destinos)</t>
  </si>
  <si>
    <t>Identificar, verificar y controlar aquellas obras y actividades que por sus caracteristicas pueden causar impactos al ambiente.</t>
  </si>
  <si>
    <t>21 Personas en promedio realizan esta solicitud</t>
  </si>
  <si>
    <t>Dictámenes expedidos en materia de impacto ambiental</t>
  </si>
  <si>
    <t>Número de dictámenes expedidos en materia de impacto ambiental</t>
  </si>
  <si>
    <t>Predios verificados</t>
  </si>
  <si>
    <t>Número de predios verificados</t>
  </si>
  <si>
    <t>Emision de Dictamenes de factibilidad de Giro.</t>
  </si>
  <si>
    <t>La identificacion, verificacion y control de aquellos giros que por sus caracteristicas deban contar con instalaciones y procedimientos especiicos para evitar el impacto al ambiente</t>
  </si>
  <si>
    <t>Inspeccionar y vigilar las actividades productivas publicas o privadas que puedan causar desequilibrios ecologicos, impactos al ambiente o rebasar los limites y condiciones permitidas</t>
  </si>
  <si>
    <t>550 Personas en promedio realizan esta solicitud para obtener su licencia Municipal</t>
  </si>
  <si>
    <t>Dictámenes expedidos de factibilidad de giro</t>
  </si>
  <si>
    <t>Número de dictámenes expedidos de factibilidad de giro</t>
  </si>
  <si>
    <t>Giros comerciales verificados</t>
  </si>
  <si>
    <t>Número de giros comerciales verificados</t>
  </si>
  <si>
    <t>Playas Limpias Certificadas 2012-2015</t>
  </si>
  <si>
    <t>Se da cumplimiento a los criterios normitivos enlistados en la NMX-AA-120-SCFI-2006 y son verificados por el instituto mexicano de normalizacion y certificacion para ello es fundamuntal la participacion de las dependencias municipales de aseo publico, seguridad ciudadana, proteccion civil y bomberos, ecologia y desarrollo social entre otros.</t>
  </si>
  <si>
    <t>Contar con playas certificadas de uso recreativo que cumplan los criterios relativos a la sustentabilidad de calidad de playas que se establecen NMX-AA-120-SCFI-2006.</t>
  </si>
  <si>
    <t>Programa de certificacion de playas</t>
  </si>
  <si>
    <t>Preservar las areas naturales, tanto de las montañas comlo de los rios y playas</t>
  </si>
  <si>
    <t>4 Playas certificadas, 2 en proceso de certificacion que reciben visitacion local, nacional y extranjera.</t>
  </si>
  <si>
    <t>PRODUCTOS QUIMICOS BASICOS</t>
  </si>
  <si>
    <t>MATERIALES, ACCESORIOS Y SUMINISTROS DE LABORATORIO</t>
  </si>
  <si>
    <t>MAQUINARIA Y EQUIPO INDUSTRIAL</t>
  </si>
  <si>
    <t>Acciones correctivas obsevadas</t>
  </si>
  <si>
    <t>Número de acciones correctivas entregadas</t>
  </si>
  <si>
    <t>Muestras examinadas sobre la calidad del agua de mar</t>
  </si>
  <si>
    <t>Número de muestras examinadas sobre la calidad del agua de mar.</t>
  </si>
  <si>
    <t>Manejo de Vida Silvestre</t>
  </si>
  <si>
    <t>Se llevara a cabo acciones de rescate y translocacion de especies locales y exoticas, asi como intervencion especializada en situaciones de riesgo valorando incluso la participacion de agencias federales para su atencion acciones que demandan personal capacitado en tecnicas de manejo.</t>
  </si>
  <si>
    <t>Contar con una unidad especializada que garantiza la reaccion inmedianta y acciones preventivas en caso de contingencias especificas que involucran especies silvestres y riesgos para la vida humana.</t>
  </si>
  <si>
    <t>4,000 Ciudadanos que realicen actividades o reportes asociados al manejo de fauna silvestre.</t>
  </si>
  <si>
    <t>PRODUCTOS ALIMENTICIOS PARA ANIMALES</t>
  </si>
  <si>
    <t>Acuerdos de colaboración firmados</t>
  </si>
  <si>
    <t>Número de acuerdos de colaboración firmados</t>
  </si>
  <si>
    <t>Cocodrilos capturados en zona urbana</t>
  </si>
  <si>
    <t>Número de cocodrilos capturados</t>
  </si>
  <si>
    <t>Plan actualizado para el manejo de tortuga marina</t>
  </si>
  <si>
    <t xml:space="preserve">Porcentaje de avance  en la actualización del plan de manejo </t>
  </si>
  <si>
    <t>Crías liberadas de tortuga marina</t>
  </si>
  <si>
    <t>Número de crías liberadas</t>
  </si>
  <si>
    <t>Organismos rescatados</t>
  </si>
  <si>
    <t>Número de organismos rescatados</t>
  </si>
  <si>
    <t>Nidos colectados</t>
  </si>
  <si>
    <t>Número de nidos colectados</t>
  </si>
  <si>
    <t>Dirección de Planeación Urbana</t>
  </si>
  <si>
    <t>Revision, actualizacion y adecaucion del Plan de Desarrollo Urbano</t>
  </si>
  <si>
    <t>Actualizacion del Plan de Desarrollo Urbano de Centro de Poblacion a traves de los Planes Parciales de Desarrollo Urbano de los 10 Distritos Urbanos divididos algunos en subdistritos.</t>
  </si>
  <si>
    <t>Dar cumplimiento a las atribuciones y obligaciones de los municipios indicados en el Codigo Urbano para el Estado de Jalisco.</t>
  </si>
  <si>
    <t>Consulta Publica por parte de la cuidadania</t>
  </si>
  <si>
    <t>Numero de Consultas publicas realizadas</t>
  </si>
  <si>
    <t>Inspección Planificada</t>
  </si>
  <si>
    <t>Verificar e Inspeccionar las Construcción del Municipio</t>
  </si>
  <si>
    <t>Proporcionar la atención al ciudadano y asegurar que las obras se encuentren dentro del marco normativo</t>
  </si>
  <si>
    <t>300,000 Habitantes</t>
  </si>
  <si>
    <t>Atencion de quejas ciudadanas</t>
  </si>
  <si>
    <t>Número de reportes ciudadanos atendidos.</t>
  </si>
  <si>
    <t>Verificacion de expedientes de edificacion</t>
  </si>
  <si>
    <t>Número de expedientes verificados.</t>
  </si>
  <si>
    <t>Verificación de obra con licencias.</t>
  </si>
  <si>
    <t>Número de verificaciones de obras.</t>
  </si>
  <si>
    <t>Elaboración de Dictámenes</t>
  </si>
  <si>
    <t>Elaboración de los dictámenes que especifícan los usos permitidos o prohibiciones, conforme a los Planes de Desarrollo Urbano vigentes</t>
  </si>
  <si>
    <t>Certificar e informar los distintos lineamientos y normas aplicables en el municipio en materia urbana y edificación.</t>
  </si>
  <si>
    <t>Dictamen de trazos usos y destinos específicos.</t>
  </si>
  <si>
    <t>Numero de dictámenes de trazos, usos y destinos específicos entregados</t>
  </si>
  <si>
    <t>Dictamen de usos de suelo.</t>
  </si>
  <si>
    <t>Número de dictámenes de usos de suelo entregados</t>
  </si>
  <si>
    <t>Compatibilidad de comercio.</t>
  </si>
  <si>
    <t>Numero de dictámenes de compatibilidad de comercio entregados</t>
  </si>
  <si>
    <t>Compatibilidad de anuncio.</t>
  </si>
  <si>
    <t>Número de dictámenes de compatibilidad de anuncio entregados</t>
  </si>
  <si>
    <t>Regularización de construcciones</t>
  </si>
  <si>
    <t>Brindar facilidades a los usuarios para la regularización de construcciónes, como no hacer el cargo de prorrogas y recargo en plazo penetorio en lapso de 6 meses, para dar aviso a Catastro.</t>
  </si>
  <si>
    <t>Mayor recaudación catastral y mejora de servicios públicos</t>
  </si>
  <si>
    <t>Regularizacion de Construcciones</t>
  </si>
  <si>
    <t>Numero de Tramites atendidos para regularizar la construccion.</t>
  </si>
  <si>
    <t>Tramites Finalizados para regularizacion</t>
  </si>
  <si>
    <t>Numero de Tramites finalizados</t>
  </si>
  <si>
    <t>Servicios de Atención al Ciudadano en trámites de Edificación y Urbanización</t>
  </si>
  <si>
    <t>Otorgamiento de trámites de edificacipon y urbanización</t>
  </si>
  <si>
    <t>Brindar al usuario la asesoría y atención necesaria en reducir el tiempo de respuesta que se tiene actualmente</t>
  </si>
  <si>
    <t>Trámites entregados al usuario</t>
  </si>
  <si>
    <t>Número de trámites entregados al usuario</t>
  </si>
  <si>
    <t>Trámites ingresados</t>
  </si>
  <si>
    <t xml:space="preserve">Número de trámites solicitados </t>
  </si>
  <si>
    <t>Direccion de Planeacion Urbana</t>
  </si>
  <si>
    <t>Servicios Integral de Regularizacion de Colonias</t>
  </si>
  <si>
    <t>Regularizacion de colonias, parcelas, lotes y solares.</t>
  </si>
  <si>
    <t>Originar certeza juridica de propiedad, regularizacion de usos de suelo, traza y estructura urbana para mejora de servicio y mayor captacion de impuestos predial.</t>
  </si>
  <si>
    <t>Mejora la Calidad de Vida de la Gente</t>
  </si>
  <si>
    <t>Colonias Regularizadas</t>
  </si>
  <si>
    <t>Numero de Tramites de colonias regularizadas completos</t>
  </si>
  <si>
    <t>Personas atendidas</t>
  </si>
  <si>
    <t xml:space="preserve"> Numero de personas atendidas</t>
  </si>
  <si>
    <t xml:space="preserve">Tramites de colonias para regularizar </t>
  </si>
  <si>
    <t>Numero de Tramites de colonias para regularizar recibidos</t>
  </si>
  <si>
    <t>Revision, actualizacion y adecuacion de los Reglamentos Municipales aplicables en materia urbana de edificacion</t>
  </si>
  <si>
    <t xml:space="preserve">Actualizacion de los reglamentos de construccion de Puerto Vallarta e Imagen Urbana </t>
  </si>
  <si>
    <t>Guardar congruencia y puedan ser aplicables en materia urbana y edificacion.</t>
  </si>
  <si>
    <t xml:space="preserve">Actualizacion de Reglamento </t>
  </si>
  <si>
    <t>Numero de actualizaciones de los reglamentos municipales</t>
  </si>
  <si>
    <t>Aprobacion de Reglamentos</t>
  </si>
  <si>
    <t xml:space="preserve"> Numero de Aprobaciones</t>
  </si>
  <si>
    <t xml:space="preserve">Acopio Animal </t>
  </si>
  <si>
    <t>Manejo de Residuos Peligrosos Biologico Infecciosos</t>
  </si>
  <si>
    <t>El programa implica almacenar y envasar adecuadamente los RPBI y registrar las cantidades generadas de los mismos para asu entrega al proovedor del servicio. Entre los residuos de este tipo que se generan aquí, tenemos: tejidos anatómicos, que una vez cuantificados, deberán almacenarse congelados para evitar su descomposición bacteriana; materiales que estuvierón en contacto con organismos vivos, sus tejidos o sus líquidos corporales.</t>
  </si>
  <si>
    <t>Manejar los residuos peligrosos biológicos infecciosos desde su generación y almacenamiento hasta su entrega para su disposición final.</t>
  </si>
  <si>
    <t>Proteger los grupos vulnerables</t>
  </si>
  <si>
    <t>150 familias dedicadas al manejo de residuos, libres del riesgo de contraer infecciones zoonóticas</t>
  </si>
  <si>
    <t>Patológicos</t>
  </si>
  <si>
    <t>Kilogramos producidos</t>
  </si>
  <si>
    <t xml:space="preserve">No Anatómicos </t>
  </si>
  <si>
    <t>Punzocortante</t>
  </si>
  <si>
    <t>Acopio Animal</t>
  </si>
  <si>
    <t>ADECAREM</t>
  </si>
  <si>
    <t>Atender las denuncias que la población realiza de asuntos relacionados con las mascotas domésticas que signifiquen peligro o daño para la salud, bienestar o bienes de las personas o de animales en situación de abandono y el resguardo de las mismas hasta su reubicación mediante la entrega en devolución a sus dueños o a tráves de la adopción, una vez esterilizados.</t>
  </si>
  <si>
    <t>Reducir el número de mascotas en la vía pública</t>
  </si>
  <si>
    <t>Fortalecer la atractividad del Municipio</t>
  </si>
  <si>
    <t>OBJETIVOS PARTICULARES: 
1.-Proporcionar la tenencia responsable de mascota. 
2.-Controlar la reproducción de mascotas mediante la esterilización. 
3.-Promover la participación de Asociaciones Protectoras legalmente constituidas.</t>
  </si>
  <si>
    <t>300 ciudadanos atendidos gracias a la presentación de sus denuncias</t>
  </si>
  <si>
    <t>SERVICIOS DE LIMPIEZA Y MANEJO DE DESECHOS</t>
  </si>
  <si>
    <t>Denuncias recibidas</t>
  </si>
  <si>
    <t>Numero de denuncias antendias</t>
  </si>
  <si>
    <t xml:space="preserve">Mascotas resguardadas </t>
  </si>
  <si>
    <t>Numero de mascotas resguardadas</t>
  </si>
  <si>
    <t>Mascotas dadas en adopcion o devueltas a sus propietarios</t>
  </si>
  <si>
    <t>Numero de mascotas dadas en adopcion o devueltas a sus propietarios</t>
  </si>
  <si>
    <t>Direccion General de Infraestructura y Servicios</t>
  </si>
  <si>
    <t>Compra de materiales y utiles de oficina para el funcinamiento tecnico de la direccion</t>
  </si>
  <si>
    <t>Mantener en funcionamiento la direccion</t>
  </si>
  <si>
    <t>Ciudad amigable</t>
  </si>
  <si>
    <t>ARRENDAMIENTO DE MAQUINARIA, OTROS EQUIPOS Y HERRAMIENTAS</t>
  </si>
  <si>
    <t>SERVICIOS DE DISEÑO, ARQUITECTURA, INGENIERIA Y ACTIVIDADES RALACIONADAS</t>
  </si>
  <si>
    <t>MAQUINARIA Y EQUIPO DE CONSTRUCCION</t>
  </si>
  <si>
    <t>EDIFICACION NO HABITACIONAL</t>
  </si>
  <si>
    <t>CONSTRUCCION DE OBRAS PARA EL ABAST. DE AGUA, PETROLEO, GAS, ELECTRICIDAD Y TELECOMUNICACIONES</t>
  </si>
  <si>
    <t>DIVISION DE TERRENOS Y CONSTRUCCION DE OBRAS DE URBANIZACION</t>
  </si>
  <si>
    <t>CONSTRUCCION DE VIAS DE COMUNICACIÓN</t>
  </si>
  <si>
    <t>OTRAS CONSTRUCCIONES DE INGENIERIA CIVIL U OBRAS PESADA</t>
  </si>
  <si>
    <t>EDIFICACION NO HABITACIONAL BIENES PROPIOS</t>
  </si>
  <si>
    <t>Aquisicion de bienes/ Servicios</t>
  </si>
  <si>
    <t>Porcentaje alcance en la compra de bienes y servicios</t>
  </si>
  <si>
    <t>Dirección de Servicios Públicos Municipales</t>
  </si>
  <si>
    <t>Se encarga de mantener la ciudad limpia, teniendo 6 departamentos que trabajan para ello, Parques y Jardines, Relleno Sanitario, Alumbrado Público, Rastro Municipal, Cementerios y Aseo Público.</t>
  </si>
  <si>
    <t>Mantener limpia la Ciudad de Puerto Vallarta</t>
  </si>
  <si>
    <t>Preservar la imagen visual de Puerto Vallarta</t>
  </si>
  <si>
    <t>El 100% de la población de Puerto Vallarta</t>
  </si>
  <si>
    <t>ENERGIA ELECTRICA</t>
  </si>
  <si>
    <t>Recoleccion y traslado de basura</t>
  </si>
  <si>
    <t>Numero de toneladas recolectadas</t>
  </si>
  <si>
    <t>Relleno Sanitario</t>
  </si>
  <si>
    <t>Es el traslado y disposición final de residuos sólidos urbanos</t>
  </si>
  <si>
    <t>Desechar de manera eficaz y de acuerdo a las normas establecidas 083 de los residuos sólidos urbano</t>
  </si>
  <si>
    <t>Normalizar el servicio de recolección de basura y su destino final</t>
  </si>
  <si>
    <t>300,000 mil Habitantes de Puerto Vallarta</t>
  </si>
  <si>
    <t xml:space="preserve">SERVICIOS DE COBRANZA, INVESTIGACION CREDITICIA </t>
  </si>
  <si>
    <t>INSTALACION, REPARACION Y MANTTO DE EQUIPO DE COMPUTO E INSTRUMENTAL MEDICO Y DE LABORATORIO</t>
  </si>
  <si>
    <t>SERVICIOS INTEGRALES DE TRASLADO Y VIATICOS</t>
  </si>
  <si>
    <t>Basura Depositada</t>
  </si>
  <si>
    <t>Toneladas de basura depositadas</t>
  </si>
  <si>
    <t>Material Reciclado</t>
  </si>
  <si>
    <t xml:space="preserve">Numero de toneladas de material reciclado </t>
  </si>
  <si>
    <t>Aseo Público Municipal</t>
  </si>
  <si>
    <t>En el proceso se hará la Recolección y transporte de residuos sólidos</t>
  </si>
  <si>
    <t>Limpieza de la ciudad, barrido de calles, plazas y avenidas, así como la recolección de residuos sólidos</t>
  </si>
  <si>
    <t>Normalizar el servicio de recolección</t>
  </si>
  <si>
    <t>A 300,000 mil Habitantes de Puerto Vallarta</t>
  </si>
  <si>
    <t>CARROCERIAS Y REMOLQUES</t>
  </si>
  <si>
    <t>Aseo de vialidades</t>
  </si>
  <si>
    <t>Numero de vialidades aseadas</t>
  </si>
  <si>
    <t>Atencion ciudadana para la recoleccion de basura</t>
  </si>
  <si>
    <t>Alumbrado Público</t>
  </si>
  <si>
    <t>Este proceso es para la Reparación e Instalación de luminarias</t>
  </si>
  <si>
    <t>Mejorar el funcionamiento de las luminarias de la ciudad</t>
  </si>
  <si>
    <t>Disminuir los delitos del fuero común</t>
  </si>
  <si>
    <t>A los 300,000 mil ciudadanos de Puerto Vallarta</t>
  </si>
  <si>
    <t>OTROS SERVICIOS GENERALES</t>
  </si>
  <si>
    <t>Plazas publicas</t>
  </si>
  <si>
    <t>Numero de plazas publicas iluminadas</t>
  </si>
  <si>
    <t xml:space="preserve">Lamparas nuevas </t>
  </si>
  <si>
    <t>Numero de lamparas instaladas</t>
  </si>
  <si>
    <t>Parques y Jardines</t>
  </si>
  <si>
    <t>Servicios de tala, recolección y poda</t>
  </si>
  <si>
    <t>Mantenimiento y limpieza de la áreas verdes del Munucipio</t>
  </si>
  <si>
    <t>Incrementar los espacios públicos, parques, áreas deportivas y recreativas</t>
  </si>
  <si>
    <t>A toda la Ciudadania de Puerto Vallarta</t>
  </si>
  <si>
    <t>ARBOLES Y PLANTAS</t>
  </si>
  <si>
    <t>Atencion de solicitudes sobre poda y mantenimiento de arboles</t>
  </si>
  <si>
    <t>Recoleccion de poda</t>
  </si>
  <si>
    <t>Numero de recolecciones realizadas</t>
  </si>
  <si>
    <t>Rastro</t>
  </si>
  <si>
    <t>Matanza de bovinos, porcinos, aves y ovicaprinos y su distribución.</t>
  </si>
  <si>
    <t>Proporcionar el servicio de matanza de reses, aves y cerdos de forma eficaz para consumo humano.</t>
  </si>
  <si>
    <t>Fortalecer la economía local</t>
  </si>
  <si>
    <t>50,000 comerciantes que venden carne</t>
  </si>
  <si>
    <t>Aves sacrificadas</t>
  </si>
  <si>
    <t>Numero de aves sacrificadas</t>
  </si>
  <si>
    <t>Cerdos sacrificados</t>
  </si>
  <si>
    <t>Reses sacrificadas</t>
  </si>
  <si>
    <t>Numero de reses sacrificadas</t>
  </si>
  <si>
    <t>Cementerios</t>
  </si>
  <si>
    <t>Rendir honor del ser querido en un ambiente pleno de espiritualidad son los resultados obtenidos a tráves de nuestra ceremonia de inhumación</t>
  </si>
  <si>
    <t>Mantenernos siempre orientados hacia la satisfacción plena de las necesidadess finales de las familias mexicanas y ocuparnos dia a dia en el mejoramiento continuo de nuestro productos y servicios</t>
  </si>
  <si>
    <t>Presevar la imagen visual de Puerto Vallarta</t>
  </si>
  <si>
    <t>La población de Puerto Vallarta</t>
  </si>
  <si>
    <t xml:space="preserve">ARRENDAMIENTO DE MAQUINARIA, OTROS EQUIPOS Y HERRAMIENTAS </t>
  </si>
  <si>
    <t xml:space="preserve">Inhumaciones </t>
  </si>
  <si>
    <t>Numero de sepulturas realizadas</t>
  </si>
  <si>
    <t xml:space="preserve">Limpieza de letrinas </t>
  </si>
  <si>
    <t>Numero de letrinas limpias</t>
  </si>
  <si>
    <t>Direccion General de Inspeccion y Reglamentos</t>
  </si>
  <si>
    <t>Mejor Inspeccion</t>
  </si>
  <si>
    <t>Profesionalización y mejoramiento de la Inspección y Vigilancia</t>
  </si>
  <si>
    <t>La aplicación de la normatividad legal de manera indistinta, proporcionar al contribuyente una atención eficiente y con espíritu de servicio, de igual manera difundir y realizar aportaciones con el fin de solucionar las problemáticas comunes derivados por Inspección, Vigilancia y Verificación comercial y de servicios en el que se actúa, así como instituir canales de información simplificados pero eficaces haciendo más accesible el emprender actividades comerciales y de servicios acorde a los reglamentos y leyes establecidas. Generar certeza legal y jurídica.</t>
  </si>
  <si>
    <t xml:space="preserve">MUEBLES, EXCEPTO DE OFICINA Y ESTANTERIA </t>
  </si>
  <si>
    <t>Capacitación a servidores públicos.</t>
  </si>
  <si>
    <t>Número de inspectores y servidores capacitados.</t>
  </si>
  <si>
    <t>Campañas de difusión, tramites y apoyo ciudadano.</t>
  </si>
  <si>
    <t>Número de campañas</t>
  </si>
  <si>
    <t>Reuniones</t>
  </si>
  <si>
    <t>Número de reuniones</t>
  </si>
  <si>
    <t>Inspectores y servidores con excelencia en el servicio al ciudadano</t>
  </si>
  <si>
    <t>Número de cursos</t>
  </si>
  <si>
    <t>Vallarta Bonito</t>
  </si>
  <si>
    <t>Moviendo la Imagen de Puerto Vallarta</t>
  </si>
  <si>
    <t>El objetivo primordial del proyecto es la preservación de la imagen visual de Puerto Vallarta. Puerto Vallarta es uno de los puertos más importantes de América Latina, con gran biodiversidad, donde lo natural predomina en este hermoso puerto. La tierra, el mar, la montaña no podría existir sin la gran vegetación y clima, resulta de interés máximo conservar el equilibrio y armonía, neutralizar la contaminación visual que se presenta en el municipio. Vallarta Bonito es un programa para la protección de la imagen y la identidad del estilo de Vallarta. En el ámbito de la inspección, se pretende vigilar y controlar la instalación y colocación de anuncio que afecten la imagen visual en el municipio o contravengan las disposiciones normativas aplicables, atendiendo la naturaleza, tipo, medidas y características particulares del anuncio.</t>
  </si>
  <si>
    <t>Asesorías brindadas</t>
  </si>
  <si>
    <t>Número de asesorías brindadas</t>
  </si>
  <si>
    <t>Operativos de vigilancia</t>
  </si>
  <si>
    <t>Número de operativos</t>
  </si>
  <si>
    <t>Recorridos de Inspección</t>
  </si>
  <si>
    <t>Número de recorridos</t>
  </si>
  <si>
    <t>Vigilancia integral.</t>
  </si>
  <si>
    <t>Vigilancia e Inspección integral del cumplimiento de normatividad Municipal en materia de comercio y prestación de servicios</t>
  </si>
  <si>
    <t>La vigilancia e inspección integral de una manera imparcial, objetiva e irrestricta del cumplimiento de la normatividad municipal en materia de comercio y de prestación de servicios por parte de los establecimientos y unidades económicas que ejercen actividad comercial dentro del municipio, a fin de corroborar que cada uno de ellos ejerza su actividad dentro de los limites y cumpliendo los requisitos exigidos por la ley, protegiendo de esta manera el interés social y garantizando con ello que ningún establecimiento funcionara al margen de la ley, velando igualmente por la solución de las problemáticas sociales derivadas de la aplicación de la norma.</t>
  </si>
  <si>
    <t>ARRENDAMIENTO DE MOBILIARIO Y EQUIPO DE ADMINISTRACION, EDUCACIONAL Y RECREATIVO</t>
  </si>
  <si>
    <t>Recorridos Generales de Inspección</t>
  </si>
  <si>
    <t>Número de Inspecciones</t>
  </si>
  <si>
    <t>Dirección General de Padrón y Licencias</t>
  </si>
  <si>
    <t>Elaboración de Permisos y Licencias de Funcionamiento</t>
  </si>
  <si>
    <t>Elaboración de todos los permisos y licencias para el correcto funcionamiento de todos los establecimientos en la ciudad de Puerto Vallarta, Jal.</t>
  </si>
  <si>
    <t>Reglamentar el funcionamiento de los giros comerciales, industriales, de préstaciones de servicios, eventos y espectáculos y demás actividades economícas</t>
  </si>
  <si>
    <t>Incrementar la afluencia a los mercados brindado una mejor Imagen y servicio</t>
  </si>
  <si>
    <t>Ciudadania y Locacion</t>
  </si>
  <si>
    <t>Elaboracion de Licencias nuevas</t>
  </si>
  <si>
    <t>Numero de licencias entregadas</t>
  </si>
  <si>
    <t>Elaboracion de permisos nuevos</t>
  </si>
  <si>
    <t>Numero de permisos entregados</t>
  </si>
  <si>
    <t>Direccion General de Participacion Ciudadana</t>
  </si>
  <si>
    <t>Atencion a las juntas vecinales</t>
  </si>
  <si>
    <t>Los ciudadanos que representan a la colonia, hacen del conocimiento del coordinador sobre los problemas y necesidades, para que este a su vez gestione una solución a traves de la dependencia correspondiente, al mismo tiempo los coordinadores en conjunto con los ciudadanos participan en la rehabilitación y aseo de los espacios públicos</t>
  </si>
  <si>
    <t>Conformar comites ciudadanos que representen a los habitantes de las colonias y por medio de ellos conocer las necesidades y demandas ciudadanas</t>
  </si>
  <si>
    <t>Atención a las juntas vecinales</t>
  </si>
  <si>
    <t>Involucrar a la ciudadania en la toma de decisiones</t>
  </si>
  <si>
    <t>Ciudad limpia</t>
  </si>
  <si>
    <t>200,000 habitantes</t>
  </si>
  <si>
    <t>Solucion a problemas y necesidades de las juntas vecinales</t>
  </si>
  <si>
    <t>Número de peticiones resueltas</t>
  </si>
  <si>
    <t>Atencion personalizada a presidentes de colonia</t>
  </si>
  <si>
    <t>Número de visitas a Juntas Vecinales</t>
  </si>
  <si>
    <t>Atencion a la ciudadania</t>
  </si>
  <si>
    <t>Es la atención personal que se le da a los ciudadanos que se acerca a la Dirección a manifestar sus necesidades y problemática que afecta a su colonia, canalizandolos a la dependencia correspondiente para darle solucion en caso que la misma no tenga facultad para hacerlo. Ademas los ciudadanos acuden a esta dirección a solicitar los formatos de vistos buenos de las juntas vecinales cuando estan interesados en la apertura de algún negocio.</t>
  </si>
  <si>
    <t>Encaminar la participación de los ciudadanos mediante acciones que mejoren la calidad de vida, detectando problemas y necesidades para comunicarla al area correspondiente y buscar soluciones</t>
  </si>
  <si>
    <t>Atención ciudadana</t>
  </si>
  <si>
    <t>250,000 habitantes</t>
  </si>
  <si>
    <t>Atenciones ciudadanas</t>
  </si>
  <si>
    <t>Número de ciudadanos atendidos.</t>
  </si>
  <si>
    <t>Atencion a solicitudes para la apertura de negocios</t>
  </si>
  <si>
    <t>Número de formatos de  vistos buenos otorgados.</t>
  </si>
  <si>
    <t>Oficina de Reclutamiento</t>
  </si>
  <si>
    <t xml:space="preserve">Facilitar el proceso de obtencion de la pre-cartilla milital </t>
  </si>
  <si>
    <t>Es el departamento donde los jovenes mayores de 18 años tramitan y obtienen su pre-cartilla militar</t>
  </si>
  <si>
    <t>Tramitar la pre-cartilla del Servicio Militar</t>
  </si>
  <si>
    <t>Junta de reclutamiento municipal</t>
  </si>
  <si>
    <t>600 personas</t>
  </si>
  <si>
    <t>Trámites realizados</t>
  </si>
  <si>
    <t>Número de trámites realizados</t>
  </si>
  <si>
    <t>Pre-cartillas entregadas</t>
  </si>
  <si>
    <t>Número de Pre-cartillas entregadas</t>
  </si>
  <si>
    <t>Delegaciones</t>
  </si>
  <si>
    <t>Es el vínculo entre los Delegados Municipales y las diferentes dependencias para dar solución a los problemas y atender las necesidades de cada una de las Delegaciones</t>
  </si>
  <si>
    <t>Brindar apoyo a las Delegaciones del municipio para cubrir las necesidades y mejorar la calidad de vida de los habitantes</t>
  </si>
  <si>
    <t>Atencion a las delegaciones</t>
  </si>
  <si>
    <t>200,000 personas</t>
  </si>
  <si>
    <t>Atención ciudadana en Delegaciones</t>
  </si>
  <si>
    <t>Número de ciudadanos atendidos</t>
  </si>
  <si>
    <t>Agencias</t>
  </si>
  <si>
    <t>Es el vínculo entre los Agentes Municipales y las diferentes dependencias para dar solución a los problemas y atender las necesidades de los habitantes de cada una de ellas</t>
  </si>
  <si>
    <t>Brindar apoyo a las Agencias del Municipio para cubrir las necesidades y mejorar la calidad de vida de los habitantes</t>
  </si>
  <si>
    <t>Atencion a Agencias Municipales</t>
  </si>
  <si>
    <t>6,000 personas</t>
  </si>
  <si>
    <t>Atención ciudadana en Agencias</t>
  </si>
  <si>
    <t>Direccion de Seguridad Ciudadana</t>
  </si>
  <si>
    <t>Administracion Central de la Comisaria de Policia</t>
  </si>
  <si>
    <t>Contar con los recursos necesarios para la administracion de la comisaria de la Policia Preventiva y Vialidad para la oportuna atencion y resguardo en materia de seguridad a la cuidadania de Puerto Vallarta.</t>
  </si>
  <si>
    <t>Generar los trabajos, documentos y acciones que demanda la administracion integral de la comisaria de Policia Preventiva y Vialidad de Puerto Vallarta de Forma Integral y Coordinada.</t>
  </si>
  <si>
    <t>Asegurar la paz publica en el Municipio</t>
  </si>
  <si>
    <t>350,000 Habitantes/ Comunidad Vallartense</t>
  </si>
  <si>
    <t>SUSTANCIAS Y MATERIALES EXPLOSIVOS</t>
  </si>
  <si>
    <t>MATERIALES DE SEGURIDAD PUBLICA</t>
  </si>
  <si>
    <t>PRENDAS DE PROTECCION PARA SEGURIDAD PUBLICA Y NACIONAL</t>
  </si>
  <si>
    <t>HERRAMIENTA Y ACCESORIOS MENORES</t>
  </si>
  <si>
    <t>SERVICIOS DE TELECOMUNICACIONES Y SATELITALES</t>
  </si>
  <si>
    <t>REPARACION Y MANTENIMIENTO DE EQUIPO DE  DEFENSA Y SEGURIDAD</t>
  </si>
  <si>
    <t>OTROS EQUIPOS DE TRANSPORTE</t>
  </si>
  <si>
    <t>Cursos de capacitación en materia de seguridad publica</t>
  </si>
  <si>
    <t>Numero de capacitaciones impartidas</t>
  </si>
  <si>
    <t>Subdireccion de Vialidad</t>
  </si>
  <si>
    <t xml:space="preserve">Acciones de Prevencion Vial </t>
  </si>
  <si>
    <t>Mejorar vialidades con programas de mantemiento, apoyos y operativos para la prevencion de accidentes.</t>
  </si>
  <si>
    <t>Mejorar continuamente la situacion vial en el municipio, mediante acciones concretas de prevencion y mantenimiento a la infraestructura vial.</t>
  </si>
  <si>
    <t>Resguardar de forma integral a los visitentes adelantar la infraestructura vial de la ciudad</t>
  </si>
  <si>
    <t xml:space="preserve">350,000 Habitantes/ Comunidad Vallartense </t>
  </si>
  <si>
    <t>Presencia de elementos vialiadad en eventos especiales</t>
  </si>
  <si>
    <t>Numero de servicios atendidos</t>
  </si>
  <si>
    <t>Mantenimiento de semaforos</t>
  </si>
  <si>
    <t>Numero de semaforos atendidos</t>
  </si>
  <si>
    <t>Implementar dispositivos intermitentes para la prevencion de accidentes</t>
  </si>
  <si>
    <t>Numero de dispositivos realizados</t>
  </si>
  <si>
    <t>Valizamiento a vialidades</t>
  </si>
  <si>
    <t>Porcentaje de vialidades valizadas</t>
  </si>
  <si>
    <t>Subdireccion de Proteccion Civil y Bomberos</t>
  </si>
  <si>
    <t>Administracion Central y de Subestaciones de la Coordinacion Municipal de Proteccion Civil y Bomberos.</t>
  </si>
  <si>
    <t>Contar con los recursos necesarios para la administracion de la coordinacion, solicitudes y tramites administrativos de la ciudadania.</t>
  </si>
  <si>
    <t>Generar y documentar los trabajos, servicios y actividades que demanda la administracion integral de la dependencia.</t>
  </si>
  <si>
    <t>Plan de renovacion del equipamiento e instalaciones que componen a la Direccion de Seguridad Ciudadana.</t>
  </si>
  <si>
    <t>Resguardar de forma integral a la cuidadania (Local y visitante)</t>
  </si>
  <si>
    <t>255,681 Habitantes del municipio.
308,793 Visitantes por mes.</t>
  </si>
  <si>
    <t xml:space="preserve">OTROS MATERIALES Y ARTICULOS DE CONSTRUCCION Y REPARACION </t>
  </si>
  <si>
    <t xml:space="preserve">ACCESORIOS MENORE DE EQUIPO DE COMPUTO </t>
  </si>
  <si>
    <t xml:space="preserve">EQUIPO DE COMPUTO Y TECNOLOGIA DE LA INFORMACION </t>
  </si>
  <si>
    <t>Atencion de la ciudadania en tramites administrativos de proteccion civil y bomberos</t>
  </si>
  <si>
    <t>Numero de servicios prestados</t>
  </si>
  <si>
    <t>Respuesta a emergencias terrestres, acuaticas y prehospitalarias</t>
  </si>
  <si>
    <t>Respuesta a emergencias en el municipio, durante el periodo 2015</t>
  </si>
  <si>
    <t>Salvaguardar la integridad fisica de las personas, sus bienes y su entorno</t>
  </si>
  <si>
    <t>Plan de renovacion del equipamiento e instalaciones que componen a la direccion de seguridad ciudadana</t>
  </si>
  <si>
    <t>Resguardar de forma integral a la Ciudadania</t>
  </si>
  <si>
    <t>FIBRAS SINTETICAS HULES PLASTICOS Y DERIVADOS</t>
  </si>
  <si>
    <t>EQUIPO DE DEFENSA Y SEGURIDAD</t>
  </si>
  <si>
    <t>Respuesta a emergencias terrestres, acuaticas y prehopitalarias</t>
  </si>
  <si>
    <t>Porcentaje de emergencias atendidas</t>
  </si>
  <si>
    <t xml:space="preserve">Resguardo de Playas en puerto vallarta </t>
  </si>
  <si>
    <t>Numero de playas resguadadas de las 17 contempladas en el esquema de guardavidas</t>
  </si>
  <si>
    <t>Cobertura a eventos masivos acuáticos.</t>
  </si>
  <si>
    <t xml:space="preserve">Porcentaje de eventos masivos en medios acuáticos resguardados. </t>
  </si>
  <si>
    <t>Proceso de inspeccion, dictaminacion y mitigacion de riesgos.</t>
  </si>
  <si>
    <t>Inspeccion de medidas de seguridad a rigos comerciales y areas publicas, dictaminacion tecnica en materia de seguridad, prevencion y mitigacion de riesgos</t>
  </si>
  <si>
    <t>Identificar riegos en empresas y area publicas para fomentar entornos seguros, ejecutando acciones preventivas oportunas para la prevencion y mitigacion de riesgos asi como medidas de seguridad laboral para la poblacion en general</t>
  </si>
  <si>
    <t>255,000 Habitantes del Municipio
305,000 Visitantes por mes en el Municipio</t>
  </si>
  <si>
    <t>Dictamenes de riesgo por afectacion al municipio.</t>
  </si>
  <si>
    <t>Porcentaje de dictamenes generados y emitidos.</t>
  </si>
  <si>
    <t>Dictaminación de riesgos.</t>
  </si>
  <si>
    <t>Numero de dictamenes emitidos</t>
  </si>
  <si>
    <t>Academia de Policia</t>
  </si>
  <si>
    <t>Capacitación a los aspirantes a formar parte de la Comisaría de Policia Preventiva y Trásnito</t>
  </si>
  <si>
    <t>Formar elementos con conocimientos, habilidades y destrezas conforme al reglamento vigente del nuevo modelo policial</t>
  </si>
  <si>
    <t>Asegurar la paz pública en el Municipio</t>
  </si>
  <si>
    <t>50 elementos</t>
  </si>
  <si>
    <t xml:space="preserve">CONGRESOS Y CONVENCIONES </t>
  </si>
  <si>
    <t>Selección de personal de nuevo ingreso.</t>
  </si>
  <si>
    <t>Numero de estudiantes de nuevo ingreso en listados</t>
  </si>
  <si>
    <t>Evaluación de control de confianza.</t>
  </si>
  <si>
    <t>Numero de estudiantes de nuevo ingreso evaluados</t>
  </si>
  <si>
    <t>Adiestramiento a personal de nuevo ingreso (Curso Básico).</t>
  </si>
  <si>
    <t>Numero de cursos basicos impartidos</t>
  </si>
  <si>
    <t>Centro de Atencion y Respuesta Inmediata</t>
  </si>
  <si>
    <t>Grupo de reaccion inmediata</t>
  </si>
  <si>
    <t>Especializar al personal operativo de la Comisaría de Policia Preventiva en situaciones de alto riesgo</t>
  </si>
  <si>
    <t>Formar elementos con habilidades y destrezas para la correcta apliacion de las técnicas requeridas en situaciones de alto riesgo</t>
  </si>
  <si>
    <t>A la poblacion y turistas en general</t>
  </si>
  <si>
    <t>Curso de Formación Inicial para Grupos Tácticos Municipales.</t>
  </si>
  <si>
    <t>Curso de Especialización para Intervenciones de Alto Riesgo.</t>
  </si>
  <si>
    <t>Curso de Supervivencia e Intervención Policial.</t>
  </si>
  <si>
    <t>Compra de equipo de rappel táctico.</t>
  </si>
  <si>
    <t>Numero de equipo de rappel tactico en operativo</t>
  </si>
  <si>
    <t>Compra de equipo de primeros auxilios tácticos.</t>
  </si>
  <si>
    <t>Numero de equipo de primero auxilios adquiridos</t>
  </si>
  <si>
    <t xml:space="preserve">Compra de equipo de entrenamiento de marcadoras de bolas de pintura. </t>
  </si>
  <si>
    <t>Numero de equipos de entrenamiento de marcadoras de pintura adquiridos</t>
  </si>
  <si>
    <t>Direccion General de Turismo</t>
  </si>
  <si>
    <t>Comité de Ciudades Hermanas</t>
  </si>
  <si>
    <t>Programas de Intercambio social, cultural, estudiantil y de negocios entre Puerto Vallarta y Nuestras Ciudades Hermanas</t>
  </si>
  <si>
    <t>Tener y mantener una estrecha relacion con nuestras Ciudades Hermanas, las cuales apoyan causas sociales y el Intercambio Turistico</t>
  </si>
  <si>
    <t>Fortalecer la Atractividad del Municipio</t>
  </si>
  <si>
    <t>Instituciones de beneficencia, estudiantes locales, dependencias del Gobierno Municipal.</t>
  </si>
  <si>
    <t>Atencion a comites de Ciudades hermanas</t>
  </si>
  <si>
    <t>Numero de Visitas y atenciones</t>
  </si>
  <si>
    <t>Actualizar la Señaletica Turistica de la Ciudad</t>
  </si>
  <si>
    <t>Actualizar los codigos "QR" los modulos de "Comparte Vallarta" y los mapas señalando las zonas comerciales.</t>
  </si>
  <si>
    <t>Facilitar el movimiento de personas, vehiculos y la localizacion agil de lugares de interes.</t>
  </si>
  <si>
    <t>Señaleticas</t>
  </si>
  <si>
    <t>4.4 Millones de Visitantes esperados en 2015</t>
  </si>
  <si>
    <t xml:space="preserve">Señaletica turistica </t>
  </si>
  <si>
    <t>Numero de codigos "QR" Instalados, modulos "Comparte Vallarta" mapas-totems colocados</t>
  </si>
  <si>
    <t>Turismo Nacional e Internacional</t>
  </si>
  <si>
    <t>Tener presencia del municipio en las ferias de turismo, apoyando en filmaciones, contribuyendo con eventos culturales realizados cada año en Puerto Vallarta propios del día internacional del turismo, así mismo otorgando reconocimientos por la realización de congresos y convenciones celebrados en la cuidad.</t>
  </si>
  <si>
    <t>Posicionar a Puerto Vallarta como el mejor destino turístico</t>
  </si>
  <si>
    <t>Objetivo Estratégico</t>
  </si>
  <si>
    <t>Promocion de Puerto Vallarta Nacional e Internacionalmente</t>
  </si>
  <si>
    <t>Numero de ferias atendidas, numero de filmaciones apoyadas eventos realizados, numero de apoyos dados a nicho de turismo de negocios</t>
  </si>
  <si>
    <t>Oficialia Mayor Administrativa</t>
  </si>
  <si>
    <t>Pago de servicios generales para la operación de la Administracion Municipal</t>
  </si>
  <si>
    <t>Este proceso incluye pago del servicio de: telefonia tradicional, jubilados, servicios funerarios de cementerios y otros gastos por responsablidad de beneficio de la operación del servicio publico.</t>
  </si>
  <si>
    <t>Generar los documentos necesarios para el pago de servicios generales para la operación del servicio publico</t>
  </si>
  <si>
    <t>Transparentar el manejo de los recursos publicos y innovar en la rendicion de cuentas</t>
  </si>
  <si>
    <t>Publico que hace uso de los servicios</t>
  </si>
  <si>
    <t xml:space="preserve">COMBUSTIBLES, LUBRICANTES Y ADITIVOS </t>
  </si>
  <si>
    <t>TELEFONIA TRADICIONAL</t>
  </si>
  <si>
    <t>SERVICIOS DE ACCESO DE INTERNET, REDES Y PROCESAMIENTO DE INFORMACION</t>
  </si>
  <si>
    <t>SERVICIOS DE APOYO ADMINISTRATIVO, TRADUCCION, FOTOCOPIADO E IMPRESIÓN</t>
  </si>
  <si>
    <t>OTROS GASTOS POR RESPONSABILIDADES</t>
  </si>
  <si>
    <t>JUBILACIONES</t>
  </si>
  <si>
    <t>Pago de cargos al presupuesto de egresos autorizado realizado</t>
  </si>
  <si>
    <t>Numero de pagos realizados</t>
  </si>
  <si>
    <t>Servicios Medicos Municipales</t>
  </si>
  <si>
    <t>Servicio medico al personal y beneficiarios no integrados al servicio del IMSS</t>
  </si>
  <si>
    <t>Son los gastos de operación para el servicio medico de los servidores publicos y beneficiarios no integrados al servicio del IMSS, debido a enfermedades cronicas degenerativas y otras que no estan contempladas en el convenio con el IMSS</t>
  </si>
  <si>
    <t>Brindar servicio y apoyo a los servidores publicos y beneficiarios no integrados al servicio del IMSS</t>
  </si>
  <si>
    <t>Transparentar el manejo de los recursos publicos e innovar en la rendicion de cuentas</t>
  </si>
  <si>
    <t>40 servidores publicos y beneficiarios no integrados al servicio del IMMS</t>
  </si>
  <si>
    <t>BLANCOS Y OTROS PRODUCTOS TEXTILES, EXCEPTO PRENDAS DE VESTIR</t>
  </si>
  <si>
    <t>ARRENDAMIENTO DE EQUIPO E INSTUMENTAL MEDICO Y DE LABORATORIO</t>
  </si>
  <si>
    <t>EQUIPO MEDICO Y DE LABORATORIO</t>
  </si>
  <si>
    <t xml:space="preserve">INSTRUMENTAL MEDICO Y DE LABORATORIO </t>
  </si>
  <si>
    <t>AUTOMOVILES Y CAMIONES</t>
  </si>
  <si>
    <t>Servicio medico brindado a servidores publicos o beneficiarios no integrados al IMSS</t>
  </si>
  <si>
    <t>Numero de servicios medicos brindados</t>
  </si>
  <si>
    <t>Ti y Gobierno Electronico</t>
  </si>
  <si>
    <t>Subdireccion de Tecnologias de la Informacion y Gobierno Electronico</t>
  </si>
  <si>
    <t>Incluye insumos, material y equipo de oficina; asi como reparaciones y consumibles de los equipos de computo tambien adquisicion de equipo de computo, para renovar y asignar a las areas que sean necesarias.</t>
  </si>
  <si>
    <t>Dotar de materiales, consumibles para la reparacion de los equipos de computo y sofware propiedad del gobierno municipal</t>
  </si>
  <si>
    <t>Transparentar el manejo de los recursos publicos e innovar en al rendicion de cuentas.</t>
  </si>
  <si>
    <t>Los empleados del Municipio y los cuidadanos que visitan y hacen uso de las instalaciones del Municipio</t>
  </si>
  <si>
    <t xml:space="preserve">REFACCIONES Y ACCESORIOS MENORES DE EQUIPO DE TRANSPORTE </t>
  </si>
  <si>
    <t>SISTEMAS DE AIRE ACONDICIONADO, CALEFACCION Y DE REFRIGERACION</t>
  </si>
  <si>
    <t>Equipos de computo adquiridos</t>
  </si>
  <si>
    <t>Número de equipos de computo adquiridos</t>
  </si>
  <si>
    <t>Servicios de mantenimiento preventivo brindado a los equipos de computo</t>
  </si>
  <si>
    <t>Número de servicios de mantenimiento preventivos brindados</t>
  </si>
  <si>
    <t>Nominas</t>
  </si>
  <si>
    <t>Pago de Nómina al personal del H. Ayuntamiento.</t>
  </si>
  <si>
    <t>Son los gastos de operación de la Jefatura de Nóminas</t>
  </si>
  <si>
    <t xml:space="preserve">Generar los documentos necesarios para el pago de la nómina delos trabajadores del H. Ayuntamiento de Puerto Vallarta. </t>
  </si>
  <si>
    <t>Transparentar el manejo de los recuros públicos e innovar en la rendición de cuentas.</t>
  </si>
  <si>
    <t>Los empleados del Municipio y los ciudadanos que reciben los servicios, que requien uso de vehículos municipales</t>
  </si>
  <si>
    <t>Pagos de Nómina a los trabajadores del H. Ayuntamiento de Puerto Vallarta</t>
  </si>
  <si>
    <t>Recursos Humanos</t>
  </si>
  <si>
    <t>Sistema Municipal de Capacitacion para Servidores Publicos</t>
  </si>
  <si>
    <t>Fomentar las actividades de entrenamiento del servidor publico, buscando su crecimiento continuo como profesionales, a traves de cursos, talleres y platicas que doten al personal de herramientas y conocimientos que el permitan el mejor desarrollo de su puesto de trabajo.</t>
  </si>
  <si>
    <t>Promover, coordinar, ejecutar y supervisar el desarrollo integral de competencias laborales de los servidores publicos, para lograr que su desempeño y calidad en el servicio a la ciudadania sea eficiente y productivo.</t>
  </si>
  <si>
    <t>Cuidad limpia</t>
  </si>
  <si>
    <t xml:space="preserve">3200 servidores publicos </t>
  </si>
  <si>
    <t>Cursos y Talleres impartidos</t>
  </si>
  <si>
    <t>Número de Cursos y Talleres impartidos</t>
  </si>
  <si>
    <t>Servidores Públicos Capacitados</t>
  </si>
  <si>
    <t>Número de Servidores Públicos Capacitados</t>
  </si>
  <si>
    <t>Programas Específicos de Capacitación</t>
  </si>
  <si>
    <t>Numero de Programas Específicos de Capacitación aplicados</t>
  </si>
  <si>
    <t>Mantenimiento de Vehiculos</t>
  </si>
  <si>
    <t>Programa de Mejora en la Operación y Administracion del Departamento de Mantenimiento de Vehiculos</t>
  </si>
  <si>
    <t>Imagen, presentacion e higiene de oficinas y baños conservacion, limpieza, prevencion de plagas y aseguramiento del inmueble, conservacion y mantenimiento preventivo y correctivo de los vehiculos del H. Ayuntamiento de puerto vallarta, organización, administracion y operacion del departamento.</t>
  </si>
  <si>
    <t>Mejorar y eficientar, la operación y administracion del departamento de mantenimiento de Vehiculos a traves de seis ejes de accion especificas.</t>
  </si>
  <si>
    <t>Transparentar el manejo de los recursos publicos e inoovar en la rendicion de cuentas.</t>
  </si>
  <si>
    <t>Los empleados del municipio y los ciudadanos que reciben los servicios que requieren uso de vehiculos municipales</t>
  </si>
  <si>
    <t>Reparación y Rehabilitación Vehícular</t>
  </si>
  <si>
    <t>Número de reparaciones y rehabilitaciones realizadas</t>
  </si>
  <si>
    <t>Acciones para la prevención de accidentes y e integridad personal</t>
  </si>
  <si>
    <t>Número de acciones para la prevención de accidentes e integridad del personal realizadas</t>
  </si>
  <si>
    <t>Mantenimiento e Intendencia de Inmuebles</t>
  </si>
  <si>
    <t>Mantenimiento e Intendencia de los Inmuebles del Gobierno Municipal</t>
  </si>
  <si>
    <t>Son los servicios diarios que se realizan, de mantenimiento como electricidad, aires acondicionados, pintura, albañileria, entre otros; asi como de la limpieza de los Inmuebles del H. Ayuntamiento.</t>
  </si>
  <si>
    <t>Realizar los servicios de mantenimiento e intendencia en todos los inmuebles propiedad del Gobierno Municipal.</t>
  </si>
  <si>
    <t>Transparentar el manejo de los recursos publicos e innvar en la rendicion de cuentas.</t>
  </si>
  <si>
    <t>3,000 Empleados del Municipio y los ciudadanos que visitan los inmuebles</t>
  </si>
  <si>
    <t>Servicio de mantenimiento en los inmuebles realizados</t>
  </si>
  <si>
    <t>Numero de servicios de matenimiento en los inmuebles realizados</t>
  </si>
  <si>
    <t xml:space="preserve">Inmuebles atendidos con servicios de intendencia </t>
  </si>
  <si>
    <t>Numero de inmuebles atendidos</t>
  </si>
  <si>
    <t>Patrimonio</t>
  </si>
  <si>
    <t>Identificacion y Limpieza de Inmueble Propiedad Municipal</t>
  </si>
  <si>
    <t>Identificacion con rotulo (que incluya los datos del Inmueble) limpieza y cercado de areas publicas municipales</t>
  </si>
  <si>
    <t>La señalizacion de los inmuebles para que los vecinos del lugar los identifiquen y resguarden, como consecuencia se evitan invasiones.</t>
  </si>
  <si>
    <t>Identificacion y limpieza de inmuebles propiedad municipal</t>
  </si>
  <si>
    <t>Transparentar el menejo de los recursos publicos e innovar en a rendicion de cuentas.</t>
  </si>
  <si>
    <t>Cuidad de Todos</t>
  </si>
  <si>
    <t>Poblacion de Puerto Vallarta</t>
  </si>
  <si>
    <t>Limpieza, cercado y señalizacion de inmuebles municipales realizados</t>
  </si>
  <si>
    <t>Numero de limpieza, cercado y señalizacion de inmuebles municipales realizados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</si>
</sst>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sz val="10"/>
      <color indexed="64"/>
      <name val="Tahoma"/>
      <family val="2"/>
    </font>
    <font>
      <sz val="9"/>
      <color theme="1"/>
      <name val="Calibri"/>
      <family val="2"/>
      <scheme val="minor"/>
    </font>
    <font>
      <sz val="8"/>
      <color theme="1"/>
      <name val="Calibri"/>
      <family val="2"/>
      <scheme val="minor"/>
    </font>
    <font>
      <b/>
      <sz val="9"/>
      <color theme="1"/>
      <name val="Calibri"/>
      <family val="2"/>
      <scheme val="minor"/>
    </font>
    <font>
      <b/>
      <sz val="8"/>
      <color theme="1"/>
      <name val="Calibri"/>
      <family val="2"/>
      <scheme val="minor"/>
    </font>
    <font>
      <sz val="8"/>
      <color indexed="64"/>
      <name val="Tahoma"/>
      <family val="2"/>
    </font>
    <font>
      <sz val="12"/>
      <color theme="1"/>
      <name val="Arial Narrow"/>
      <family val="2"/>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7"/>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80">
    <xf numFmtId="0" fontId="0" fillId="0" borderId="0" xfId="0"/>
    <xf numFmtId="0" fontId="3" fillId="0" borderId="0" xfId="0" applyFont="1"/>
    <xf numFmtId="0" fontId="0" fillId="0" borderId="0" xfId="0" applyFill="1"/>
    <xf numFmtId="0" fontId="4" fillId="0" borderId="0" xfId="0" applyFont="1"/>
    <xf numFmtId="0" fontId="5" fillId="0" borderId="0" xfId="0" applyFont="1"/>
    <xf numFmtId="0" fontId="0" fillId="0" borderId="1" xfId="0" applyBorder="1"/>
    <xf numFmtId="0" fontId="0" fillId="0" borderId="1" xfId="0" applyFill="1" applyBorder="1"/>
    <xf numFmtId="0" fontId="0" fillId="0" borderId="0" xfId="0" applyBorder="1"/>
    <xf numFmtId="0" fontId="0" fillId="0" borderId="0" xfId="0" applyFill="1" applyBorder="1"/>
    <xf numFmtId="0" fontId="6" fillId="2" borderId="0" xfId="0" applyFont="1" applyFill="1" applyBorder="1"/>
    <xf numFmtId="0" fontId="5" fillId="2" borderId="0" xfId="0" applyFont="1" applyFill="1" applyBorder="1"/>
    <xf numFmtId="0" fontId="5" fillId="0" borderId="0" xfId="0" applyFont="1" applyFill="1" applyBorder="1"/>
    <xf numFmtId="0" fontId="5" fillId="0" borderId="0" xfId="0" applyFont="1" applyBorder="1"/>
    <xf numFmtId="0" fontId="0" fillId="0" borderId="0" xfId="0" applyFont="1" applyBorder="1"/>
    <xf numFmtId="0" fontId="4" fillId="0" borderId="0" xfId="0" applyFont="1" applyBorder="1"/>
    <xf numFmtId="0" fontId="4" fillId="0" borderId="0" xfId="0" applyFont="1" applyFill="1" applyBorder="1"/>
    <xf numFmtId="0" fontId="0" fillId="0" borderId="0" xfId="0" applyFont="1" applyBorder="1" applyAlignment="1">
      <alignment horizontal="center"/>
    </xf>
    <xf numFmtId="0" fontId="5" fillId="0" borderId="1" xfId="0" applyFont="1" applyBorder="1"/>
    <xf numFmtId="0" fontId="5" fillId="0" borderId="1" xfId="0" applyFont="1" applyFill="1" applyBorder="1"/>
    <xf numFmtId="0" fontId="6" fillId="2" borderId="0" xfId="0" applyFont="1" applyFill="1" applyAlignment="1">
      <alignment horizontal="left"/>
    </xf>
    <xf numFmtId="0" fontId="0" fillId="2" borderId="0" xfId="0" applyFill="1" applyAlignment="1">
      <alignment horizontal="left"/>
    </xf>
    <xf numFmtId="0" fontId="2" fillId="0" borderId="0" xfId="0" applyFont="1" applyFill="1"/>
    <xf numFmtId="0" fontId="6" fillId="2" borderId="0" xfId="0" applyFont="1" applyFill="1" applyAlignment="1">
      <alignment horizontal="center"/>
    </xf>
    <xf numFmtId="0" fontId="5" fillId="0" borderId="0" xfId="0" applyFont="1" applyFill="1"/>
    <xf numFmtId="43" fontId="1" fillId="0" borderId="0" xfId="1" applyFont="1"/>
    <xf numFmtId="0" fontId="0" fillId="2" borderId="0" xfId="0" applyFill="1"/>
    <xf numFmtId="0" fontId="6" fillId="2" borderId="0" xfId="0" applyFont="1" applyFill="1" applyAlignment="1">
      <alignment horizontal="right"/>
    </xf>
    <xf numFmtId="43" fontId="6" fillId="2" borderId="0" xfId="0" applyNumberFormat="1" applyFont="1" applyFill="1"/>
    <xf numFmtId="0" fontId="0" fillId="0" borderId="0" xfId="0" applyAlignment="1">
      <alignment horizontal="center"/>
    </xf>
    <xf numFmtId="43" fontId="0" fillId="0" borderId="0" xfId="0" applyNumberFormat="1"/>
    <xf numFmtId="43" fontId="1" fillId="0" borderId="1" xfId="1" applyFont="1" applyBorder="1"/>
    <xf numFmtId="0" fontId="0" fillId="0" borderId="0" xfId="0" applyAlignment="1">
      <alignment vertical="top"/>
    </xf>
    <xf numFmtId="0" fontId="0" fillId="0" borderId="0" xfId="0" applyAlignment="1">
      <alignment horizontal="justify" vertical="top" wrapText="1"/>
    </xf>
    <xf numFmtId="0" fontId="0" fillId="0" borderId="0" xfId="0" applyFont="1" applyBorder="1" applyAlignment="1">
      <alignment vertical="top"/>
    </xf>
    <xf numFmtId="43" fontId="7" fillId="0" borderId="0" xfId="1" applyFont="1" applyAlignment="1">
      <alignment horizontal="right" wrapText="1"/>
    </xf>
    <xf numFmtId="43" fontId="7" fillId="0" borderId="0" xfId="1" applyFont="1" applyBorder="1" applyAlignment="1">
      <alignment horizontal="right" wrapText="1"/>
    </xf>
    <xf numFmtId="0" fontId="6" fillId="0" borderId="0" xfId="0" applyFont="1" applyFill="1" applyAlignment="1">
      <alignment horizontal="left"/>
    </xf>
    <xf numFmtId="43" fontId="1" fillId="0" borderId="0" xfId="1" applyFont="1" applyFill="1"/>
    <xf numFmtId="43" fontId="7" fillId="0" borderId="0" xfId="1" applyFont="1" applyFill="1" applyBorder="1" applyAlignment="1">
      <alignment horizontal="right" wrapText="1"/>
    </xf>
    <xf numFmtId="0" fontId="2" fillId="0" borderId="0" xfId="0" applyFont="1" applyAlignment="1">
      <alignment horizontal="right"/>
    </xf>
    <xf numFmtId="0" fontId="0" fillId="0" borderId="0" xfId="0" applyBorder="1" applyAlignment="1">
      <alignment horizontal="left" vertical="center"/>
    </xf>
    <xf numFmtId="0" fontId="0" fillId="0" borderId="0" xfId="0" applyFont="1" applyBorder="1" applyAlignment="1">
      <alignment horizontal="center" vertical="top" wrapText="1"/>
    </xf>
    <xf numFmtId="0" fontId="0" fillId="0" borderId="0" xfId="0" applyFont="1" applyBorder="1" applyAlignment="1">
      <alignment vertical="top" wrapText="1"/>
    </xf>
    <xf numFmtId="43" fontId="7" fillId="0" borderId="0" xfId="1" applyNumberFormat="1" applyFont="1" applyAlignment="1">
      <alignment horizontal="right" wrapText="1"/>
    </xf>
    <xf numFmtId="0" fontId="0" fillId="0" borderId="0" xfId="0" applyBorder="1" applyAlignment="1">
      <alignment horizontal="left" vertical="top"/>
    </xf>
    <xf numFmtId="43" fontId="7" fillId="0" borderId="0" xfId="1" applyFont="1" applyFill="1" applyAlignment="1">
      <alignment horizontal="right" wrapText="1"/>
    </xf>
    <xf numFmtId="164" fontId="1" fillId="0" borderId="0" xfId="1" applyNumberFormat="1" applyFont="1"/>
    <xf numFmtId="164" fontId="1" fillId="0" borderId="1" xfId="1" applyNumberFormat="1" applyFont="1" applyBorder="1"/>
    <xf numFmtId="164" fontId="1" fillId="0" borderId="0" xfId="1" applyNumberFormat="1" applyFont="1" applyBorder="1"/>
    <xf numFmtId="164" fontId="6" fillId="2" borderId="0" xfId="1" applyNumberFormat="1" applyFont="1" applyFill="1" applyBorder="1"/>
    <xf numFmtId="164" fontId="1" fillId="0" borderId="0" xfId="1" applyNumberFormat="1" applyFont="1" applyBorder="1" applyAlignment="1">
      <alignment horizontal="center"/>
    </xf>
    <xf numFmtId="164" fontId="1" fillId="0" borderId="0" xfId="1" applyNumberFormat="1" applyFont="1" applyFill="1"/>
    <xf numFmtId="164" fontId="6" fillId="2" borderId="0" xfId="1" applyNumberFormat="1" applyFont="1" applyFill="1" applyAlignment="1">
      <alignment horizontal="center"/>
    </xf>
    <xf numFmtId="164" fontId="6" fillId="2" borderId="0" xfId="1" applyNumberFormat="1" applyFont="1" applyFill="1"/>
    <xf numFmtId="0" fontId="4" fillId="0" borderId="0" xfId="0" applyFont="1" applyBorder="1" applyAlignment="1">
      <alignment horizontal="center"/>
    </xf>
    <xf numFmtId="0" fontId="4" fillId="0" borderId="0" xfId="0" applyFont="1" applyAlignment="1">
      <alignment vertical="top"/>
    </xf>
    <xf numFmtId="43" fontId="1" fillId="0" borderId="0" xfId="1" applyFont="1" applyBorder="1" applyAlignment="1">
      <alignment horizontal="center"/>
    </xf>
    <xf numFmtId="0" fontId="0" fillId="0" borderId="0" xfId="0" applyAlignment="1">
      <alignment vertical="top" wrapText="1"/>
    </xf>
    <xf numFmtId="0" fontId="0" fillId="0" borderId="0" xfId="0" applyFont="1"/>
    <xf numFmtId="0" fontId="0" fillId="0" borderId="0" xfId="0" applyBorder="1" applyAlignment="1">
      <alignment horizontal="center" vertical="top"/>
    </xf>
    <xf numFmtId="0" fontId="0" fillId="0" borderId="0" xfId="0" applyBorder="1" applyAlignment="1">
      <alignment vertical="top"/>
    </xf>
    <xf numFmtId="0" fontId="0" fillId="0" borderId="0" xfId="0" applyAlignment="1">
      <alignment horizontal="left" wrapText="1"/>
    </xf>
    <xf numFmtId="44" fontId="0" fillId="0" borderId="0" xfId="0" applyNumberFormat="1"/>
    <xf numFmtId="0" fontId="0" fillId="0" borderId="0" xfId="0" applyFont="1" applyBorder="1" applyAlignment="1">
      <alignment horizontal="center" vertical="top"/>
    </xf>
    <xf numFmtId="0" fontId="0" fillId="0" borderId="0" xfId="0" applyBorder="1" applyAlignment="1">
      <alignment vertical="center"/>
    </xf>
    <xf numFmtId="43" fontId="1" fillId="0" borderId="0" xfId="1" applyFont="1" applyBorder="1"/>
    <xf numFmtId="43" fontId="6" fillId="2" borderId="0" xfId="1" applyFont="1" applyFill="1" applyBorder="1"/>
    <xf numFmtId="43" fontId="6" fillId="2" borderId="0" xfId="1" applyFont="1" applyFill="1" applyAlignment="1">
      <alignment horizontal="center"/>
    </xf>
    <xf numFmtId="43" fontId="6" fillId="2" borderId="0" xfId="1" applyFont="1" applyFill="1"/>
    <xf numFmtId="0" fontId="6" fillId="0" borderId="0" xfId="0" applyFont="1" applyFill="1"/>
    <xf numFmtId="0" fontId="2" fillId="0" borderId="0" xfId="0" applyFont="1"/>
    <xf numFmtId="43" fontId="1" fillId="0" borderId="0" xfId="1" applyFont="1" applyBorder="1" applyAlignment="1">
      <alignment horizontal="center" vertical="top"/>
    </xf>
    <xf numFmtId="0" fontId="2" fillId="0" borderId="0" xfId="0" applyFont="1" applyAlignment="1">
      <alignment vertical="top"/>
    </xf>
    <xf numFmtId="43" fontId="1" fillId="0" borderId="0" xfId="1" applyFont="1" applyAlignment="1">
      <alignment horizontal="justify" vertical="top" wrapText="1"/>
    </xf>
    <xf numFmtId="0" fontId="0" fillId="0" borderId="0" xfId="0" applyFont="1" applyBorder="1" applyAlignment="1"/>
    <xf numFmtId="0" fontId="0" fillId="0" borderId="0" xfId="0" applyBorder="1" applyAlignment="1">
      <alignment horizontal="center"/>
    </xf>
    <xf numFmtId="0" fontId="4" fillId="0" borderId="0" xfId="0" applyFont="1" applyBorder="1" applyAlignment="1">
      <alignment vertical="top" wrapText="1"/>
    </xf>
    <xf numFmtId="0" fontId="8" fillId="0" borderId="0" xfId="0" applyFont="1"/>
    <xf numFmtId="0" fontId="9" fillId="0" borderId="0" xfId="0" applyFont="1"/>
    <xf numFmtId="0" fontId="10" fillId="0" borderId="0" xfId="0" applyFont="1"/>
    <xf numFmtId="0" fontId="11" fillId="0" borderId="0" xfId="0" applyFont="1"/>
    <xf numFmtId="43" fontId="9" fillId="0" borderId="0" xfId="1" applyFont="1"/>
    <xf numFmtId="0" fontId="9" fillId="2" borderId="0" xfId="0" applyFont="1" applyFill="1"/>
    <xf numFmtId="0" fontId="11" fillId="2" borderId="0" xfId="0" applyFont="1" applyFill="1" applyAlignment="1">
      <alignment horizontal="right"/>
    </xf>
    <xf numFmtId="43" fontId="11" fillId="2" borderId="0" xfId="1" applyFont="1" applyFill="1"/>
    <xf numFmtId="0" fontId="9" fillId="3" borderId="0" xfId="0" applyFont="1" applyFill="1"/>
    <xf numFmtId="0" fontId="11" fillId="3" borderId="0" xfId="0" applyFont="1" applyFill="1" applyAlignment="1">
      <alignment horizontal="right"/>
    </xf>
    <xf numFmtId="43" fontId="11" fillId="3" borderId="0" xfId="1" applyFont="1" applyFill="1"/>
    <xf numFmtId="0" fontId="9" fillId="0" borderId="0" xfId="0" applyFont="1" applyFill="1"/>
    <xf numFmtId="0" fontId="6" fillId="3" borderId="0" xfId="0" applyFont="1" applyFill="1" applyAlignment="1">
      <alignment horizontal="left"/>
    </xf>
    <xf numFmtId="0" fontId="0" fillId="3" borderId="0" xfId="0" applyFill="1"/>
    <xf numFmtId="0" fontId="0" fillId="4" borderId="0" xfId="0" applyFill="1"/>
    <xf numFmtId="0" fontId="2" fillId="4" borderId="0" xfId="0" applyFont="1" applyFill="1"/>
    <xf numFmtId="0" fontId="0" fillId="0" borderId="0" xfId="0" applyAlignment="1">
      <alignment horizontal="left"/>
    </xf>
    <xf numFmtId="0" fontId="6" fillId="0" borderId="0" xfId="0" applyFont="1" applyFill="1" applyBorder="1"/>
    <xf numFmtId="164" fontId="0" fillId="0" borderId="0" xfId="0" applyNumberFormat="1"/>
    <xf numFmtId="164" fontId="6" fillId="2" borderId="0" xfId="0" applyNumberFormat="1" applyFont="1" applyFill="1"/>
    <xf numFmtId="0" fontId="0" fillId="0" borderId="0" xfId="0" applyBorder="1" applyAlignment="1">
      <alignment horizontal="left"/>
    </xf>
    <xf numFmtId="0" fontId="0" fillId="0" borderId="0" xfId="0" applyFill="1" applyBorder="1" applyAlignment="1">
      <alignment horizontal="left"/>
    </xf>
    <xf numFmtId="0" fontId="0" fillId="0" borderId="0" xfId="0" applyAlignment="1">
      <alignment horizontal="left" vertical="top"/>
    </xf>
    <xf numFmtId="0" fontId="0" fillId="0" borderId="0" xfId="0" applyFill="1" applyAlignment="1">
      <alignment horizontal="left" vertical="top"/>
    </xf>
    <xf numFmtId="0" fontId="0" fillId="0" borderId="0" xfId="0" applyNumberFormat="1"/>
    <xf numFmtId="0" fontId="0" fillId="0" borderId="0" xfId="0" applyNumberFormat="1" applyFill="1"/>
    <xf numFmtId="0" fontId="1" fillId="0" borderId="0" xfId="1" applyNumberFormat="1" applyFont="1"/>
    <xf numFmtId="0" fontId="6" fillId="2" borderId="0" xfId="0" applyNumberFormat="1" applyFont="1" applyFill="1" applyAlignment="1">
      <alignment horizontal="left"/>
    </xf>
    <xf numFmtId="0" fontId="0" fillId="2" borderId="0" xfId="0" applyNumberFormat="1" applyFill="1"/>
    <xf numFmtId="0" fontId="1" fillId="0" borderId="0" xfId="1" applyNumberFormat="1" applyFont="1" applyAlignment="1"/>
    <xf numFmtId="0" fontId="6" fillId="2" borderId="0" xfId="1" applyNumberFormat="1" applyFont="1" applyFill="1" applyAlignment="1">
      <alignment horizontal="left"/>
    </xf>
    <xf numFmtId="0" fontId="1" fillId="2" borderId="0" xfId="1" applyNumberFormat="1" applyFont="1" applyFill="1"/>
    <xf numFmtId="0" fontId="0" fillId="0" borderId="0" xfId="0" applyFont="1" applyBorder="1" applyAlignment="1">
      <alignment horizontal="justify" vertical="top" wrapText="1"/>
    </xf>
    <xf numFmtId="9" fontId="0" fillId="0" borderId="0" xfId="0" applyNumberFormat="1"/>
    <xf numFmtId="0" fontId="12" fillId="0" borderId="0" xfId="0" applyNumberFormat="1" applyFont="1" applyFill="1"/>
    <xf numFmtId="0" fontId="0" fillId="0" borderId="0" xfId="0" applyFont="1" applyBorder="1" applyAlignment="1">
      <alignment horizontal="left" vertical="center"/>
    </xf>
    <xf numFmtId="0" fontId="4" fillId="0" borderId="0" xfId="0" applyFont="1" applyBorder="1" applyAlignment="1">
      <alignment horizontal="center" vertical="center"/>
    </xf>
    <xf numFmtId="3" fontId="4" fillId="0" borderId="0" xfId="0" applyNumberFormat="1" applyFont="1" applyBorder="1"/>
    <xf numFmtId="43" fontId="1" fillId="0" borderId="0" xfId="1" applyFont="1" applyFill="1" applyBorder="1"/>
    <xf numFmtId="0" fontId="6" fillId="0" borderId="0" xfId="0" applyFont="1" applyFill="1" applyBorder="1" applyAlignment="1">
      <alignment horizontal="left"/>
    </xf>
    <xf numFmtId="0" fontId="0" fillId="0" borderId="0" xfId="0" applyFill="1" applyBorder="1" applyAlignment="1">
      <alignment vertical="top"/>
    </xf>
    <xf numFmtId="0" fontId="0" fillId="0" borderId="0" xfId="0" applyFill="1" applyBorder="1" applyAlignment="1">
      <alignment horizontal="left" vertical="top"/>
    </xf>
    <xf numFmtId="0" fontId="0" fillId="0" borderId="0" xfId="0" applyFill="1" applyBorder="1" applyAlignment="1">
      <alignment horizontal="justify" vertical="top" wrapText="1"/>
    </xf>
    <xf numFmtId="43" fontId="1" fillId="0" borderId="0" xfId="1" applyFont="1" applyFill="1" applyBorder="1" applyAlignment="1">
      <alignment horizontal="justify" vertical="top" wrapText="1"/>
    </xf>
    <xf numFmtId="0" fontId="0" fillId="0" borderId="0" xfId="0" applyFont="1" applyBorder="1" applyAlignment="1">
      <alignment horizontal="center" vertical="center"/>
    </xf>
    <xf numFmtId="0" fontId="13" fillId="0" borderId="0" xfId="0" applyFont="1" applyBorder="1" applyAlignment="1">
      <alignment vertical="center" wrapText="1"/>
    </xf>
    <xf numFmtId="0" fontId="13" fillId="0" borderId="0" xfId="0" applyFont="1" applyAlignment="1">
      <alignment vertical="center" wrapText="1"/>
    </xf>
    <xf numFmtId="43" fontId="1" fillId="0" borderId="0" xfId="1" applyFont="1" applyBorder="1" applyAlignment="1">
      <alignment vertical="top"/>
    </xf>
    <xf numFmtId="43" fontId="1" fillId="0" borderId="0" xfId="1" applyFont="1" applyBorder="1" applyAlignment="1"/>
    <xf numFmtId="0" fontId="13" fillId="0" borderId="1" xfId="0" applyFont="1" applyBorder="1" applyAlignment="1">
      <alignment vertical="center" wrapText="1"/>
    </xf>
    <xf numFmtId="0" fontId="0" fillId="0" borderId="0" xfId="0" applyFont="1" applyAlignment="1">
      <alignment vertical="top"/>
    </xf>
    <xf numFmtId="0" fontId="0" fillId="0" borderId="2" xfId="0" applyBorder="1"/>
    <xf numFmtId="43" fontId="1" fillId="0" borderId="2" xfId="1" applyFont="1" applyBorder="1"/>
    <xf numFmtId="0" fontId="6" fillId="0" borderId="0" xfId="0" applyFont="1" applyFill="1" applyAlignment="1">
      <alignment horizontal="right"/>
    </xf>
    <xf numFmtId="43" fontId="6" fillId="0" borderId="0" xfId="1" applyFont="1" applyFill="1"/>
    <xf numFmtId="0" fontId="0" fillId="0" borderId="0" xfId="0" applyAlignment="1">
      <alignment horizontal="center"/>
    </xf>
    <xf numFmtId="0" fontId="0" fillId="0" borderId="0" xfId="0" applyFont="1" applyBorder="1" applyAlignment="1">
      <alignment horizontal="justify" vertical="top" wrapText="1"/>
    </xf>
    <xf numFmtId="0" fontId="0" fillId="0" borderId="0" xfId="0" applyAlignment="1">
      <alignment horizontal="justify" vertical="top" wrapText="1"/>
    </xf>
    <xf numFmtId="0" fontId="0" fillId="0" borderId="0" xfId="0" applyAlignment="1">
      <alignment horizontal="left" vertical="top" wrapText="1"/>
    </xf>
    <xf numFmtId="43" fontId="1" fillId="0" borderId="0" xfId="1" applyFont="1" applyAlignment="1">
      <alignment horizontal="center"/>
    </xf>
    <xf numFmtId="0" fontId="0" fillId="0" borderId="0" xfId="0" applyFont="1" applyBorder="1" applyAlignment="1">
      <alignment horizontal="left" vertical="top" wrapText="1"/>
    </xf>
    <xf numFmtId="0" fontId="0" fillId="0" borderId="0" xfId="0" applyBorder="1" applyAlignment="1">
      <alignment horizontal="left" vertical="center" wrapText="1"/>
    </xf>
    <xf numFmtId="0" fontId="0" fillId="0" borderId="0" xfId="0" applyAlignment="1">
      <alignment horizontal="left"/>
    </xf>
    <xf numFmtId="0" fontId="0" fillId="0" borderId="0" xfId="0" applyAlignment="1">
      <alignment horizontal="left" wrapText="1"/>
    </xf>
    <xf numFmtId="0" fontId="4" fillId="0" borderId="0" xfId="0" applyFont="1" applyBorder="1" applyAlignment="1">
      <alignment horizontal="justify" vertical="top" wrapText="1"/>
    </xf>
    <xf numFmtId="3" fontId="0" fillId="0" borderId="0" xfId="0" applyNumberFormat="1" applyAlignment="1">
      <alignment horizontal="left"/>
    </xf>
    <xf numFmtId="0" fontId="4" fillId="0" borderId="0" xfId="0" applyFont="1" applyBorder="1" applyAlignment="1">
      <alignment horizontal="left" wrapText="1"/>
    </xf>
    <xf numFmtId="3" fontId="0" fillId="0" borderId="0" xfId="0" applyNumberFormat="1" applyFont="1" applyBorder="1" applyAlignment="1">
      <alignment horizontal="center"/>
    </xf>
    <xf numFmtId="0" fontId="0" fillId="0" borderId="0" xfId="0" applyFill="1" applyAlignment="1">
      <alignment horizontal="left"/>
    </xf>
    <xf numFmtId="3" fontId="0" fillId="0" borderId="0" xfId="0" applyNumberFormat="1" applyAlignment="1">
      <alignment horizontal="center"/>
    </xf>
    <xf numFmtId="0" fontId="0" fillId="0" borderId="0" xfId="0" applyFont="1" applyBorder="1" applyAlignment="1">
      <alignment horizontal="left" wrapText="1"/>
    </xf>
    <xf numFmtId="0" fontId="0" fillId="0" borderId="0" xfId="0" applyAlignment="1">
      <alignment horizontal="justify" wrapText="1"/>
    </xf>
    <xf numFmtId="0" fontId="0" fillId="0" borderId="0" xfId="0" applyBorder="1" applyAlignment="1">
      <alignment horizontal="justify" vertical="top" wrapText="1"/>
    </xf>
    <xf numFmtId="3" fontId="0" fillId="0" borderId="0" xfId="0" applyNumberFormat="1" applyFont="1" applyBorder="1" applyAlignment="1">
      <alignment horizontal="left"/>
    </xf>
    <xf numFmtId="0" fontId="0" fillId="0" borderId="0" xfId="0" applyAlignment="1">
      <alignment horizontal="center" vertical="top" wrapText="1"/>
    </xf>
    <xf numFmtId="0" fontId="0" fillId="0" borderId="0" xfId="0" applyFont="1" applyBorder="1" applyAlignment="1">
      <alignment horizontal="left"/>
    </xf>
    <xf numFmtId="0" fontId="0" fillId="0" borderId="0" xfId="0" applyFont="1" applyBorder="1" applyAlignment="1">
      <alignment horizontal="justify" wrapText="1"/>
    </xf>
    <xf numFmtId="0" fontId="0" fillId="0" borderId="0" xfId="0" applyBorder="1" applyAlignment="1">
      <alignment horizontal="left" vertical="top" wrapText="1"/>
    </xf>
    <xf numFmtId="3" fontId="0" fillId="0" borderId="0" xfId="0" applyNumberFormat="1" applyBorder="1" applyAlignment="1">
      <alignment horizontal="center"/>
    </xf>
    <xf numFmtId="3" fontId="0" fillId="0" borderId="0" xfId="0" applyNumberFormat="1" applyBorder="1" applyAlignment="1">
      <alignment horizontal="left"/>
    </xf>
    <xf numFmtId="0" fontId="4" fillId="0" borderId="0" xfId="0" applyFont="1" applyAlignment="1">
      <alignment horizontal="left"/>
    </xf>
    <xf numFmtId="0" fontId="4" fillId="0" borderId="0" xfId="0" applyFont="1" applyBorder="1" applyAlignment="1">
      <alignment horizontal="left" vertical="top" wrapText="1"/>
    </xf>
    <xf numFmtId="0" fontId="0" fillId="0" borderId="0" xfId="0" applyFont="1" applyBorder="1" applyAlignment="1">
      <alignment horizontal="justify" vertical="top"/>
    </xf>
    <xf numFmtId="0" fontId="0" fillId="0" borderId="0" xfId="0" applyFont="1" applyBorder="1" applyAlignment="1">
      <alignment horizontal="left" vertical="top"/>
    </xf>
    <xf numFmtId="0" fontId="0" fillId="0" borderId="0" xfId="0" applyBorder="1" applyAlignment="1">
      <alignment horizontal="justify" vertical="center"/>
    </xf>
    <xf numFmtId="3" fontId="1" fillId="0" borderId="0" xfId="1" applyNumberFormat="1" applyFont="1" applyAlignment="1">
      <alignment horizontal="left"/>
    </xf>
    <xf numFmtId="0" fontId="1" fillId="0" borderId="0" xfId="1" applyNumberFormat="1" applyFont="1" applyAlignment="1">
      <alignment horizontal="left"/>
    </xf>
    <xf numFmtId="3" fontId="1" fillId="0" borderId="0" xfId="1" applyNumberFormat="1" applyFont="1" applyFill="1" applyAlignment="1">
      <alignment horizontal="left"/>
    </xf>
    <xf numFmtId="0" fontId="1" fillId="0" borderId="0" xfId="1" applyNumberFormat="1" applyFont="1" applyFill="1" applyAlignment="1">
      <alignment horizontal="left"/>
    </xf>
    <xf numFmtId="3" fontId="1" fillId="0" borderId="0" xfId="1" applyNumberFormat="1" applyFont="1" applyAlignment="1">
      <alignment horizontal="center"/>
    </xf>
    <xf numFmtId="0" fontId="1" fillId="0" borderId="0" xfId="1" applyNumberFormat="1" applyFont="1" applyAlignment="1">
      <alignment horizontal="center"/>
    </xf>
    <xf numFmtId="9" fontId="0" fillId="0" borderId="0" xfId="0" applyNumberFormat="1" applyAlignment="1">
      <alignment horizontal="left"/>
    </xf>
    <xf numFmtId="9" fontId="1" fillId="0" borderId="0" xfId="1" applyNumberFormat="1" applyFont="1" applyAlignment="1">
      <alignment horizontal="left"/>
    </xf>
    <xf numFmtId="43" fontId="1" fillId="0" borderId="0" xfId="1" applyFont="1" applyAlignment="1">
      <alignment horizontal="left"/>
    </xf>
    <xf numFmtId="0" fontId="0" fillId="0" borderId="0" xfId="0" applyBorder="1" applyAlignment="1">
      <alignment horizontal="justify" vertical="center" wrapText="1"/>
    </xf>
    <xf numFmtId="0" fontId="0" fillId="0" borderId="0" xfId="0" applyBorder="1" applyAlignment="1">
      <alignment horizontal="left" wrapText="1"/>
    </xf>
    <xf numFmtId="9" fontId="0" fillId="0" borderId="0" xfId="0" applyNumberFormat="1" applyAlignment="1">
      <alignment horizontal="center"/>
    </xf>
    <xf numFmtId="43" fontId="1" fillId="0" borderId="0" xfId="1" applyFont="1" applyBorder="1" applyAlignment="1">
      <alignment horizontal="left"/>
    </xf>
    <xf numFmtId="43" fontId="1" fillId="0" borderId="0" xfId="1" applyFont="1" applyBorder="1" applyAlignment="1">
      <alignment horizontal="justify" vertical="top"/>
    </xf>
    <xf numFmtId="0" fontId="0" fillId="0" borderId="0" xfId="0" applyFont="1" applyAlignment="1">
      <alignment horizontal="justify" vertical="top"/>
    </xf>
    <xf numFmtId="0" fontId="0" fillId="0" borderId="0" xfId="0" applyFont="1" applyAlignment="1">
      <alignment horizontal="left" vertical="top"/>
    </xf>
    <xf numFmtId="0" fontId="0" fillId="0" borderId="0" xfId="0" applyBorder="1" applyAlignment="1">
      <alignment horizontal="justify" wrapText="1"/>
    </xf>
    <xf numFmtId="3" fontId="0" fillId="0" borderId="0" xfId="0" applyNumberFormat="1" applyBorder="1" applyAlignment="1">
      <alignment horizontal="justify"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27</xdr:col>
      <xdr:colOff>57150</xdr:colOff>
      <xdr:row>1</xdr:row>
      <xdr:rowOff>38100</xdr:rowOff>
    </xdr:from>
    <xdr:to>
      <xdr:col>28</xdr:col>
      <xdr:colOff>990600</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62750"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114300</xdr:colOff>
      <xdr:row>1</xdr:row>
      <xdr:rowOff>47625</xdr:rowOff>
    </xdr:from>
    <xdr:to>
      <xdr:col>28</xdr:col>
      <xdr:colOff>800100</xdr:colOff>
      <xdr:row>3</xdr:row>
      <xdr:rowOff>180975</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600825" y="238125"/>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27</xdr:col>
      <xdr:colOff>19050</xdr:colOff>
      <xdr:row>1</xdr:row>
      <xdr:rowOff>66675</xdr:rowOff>
    </xdr:from>
    <xdr:to>
      <xdr:col>28</xdr:col>
      <xdr:colOff>952500</xdr:colOff>
      <xdr:row>4</xdr:row>
      <xdr:rowOff>9525</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05600" y="257175"/>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27</xdr:col>
      <xdr:colOff>66675</xdr:colOff>
      <xdr:row>1</xdr:row>
      <xdr:rowOff>28575</xdr:rowOff>
    </xdr:from>
    <xdr:to>
      <xdr:col>28</xdr:col>
      <xdr:colOff>1000125</xdr:colOff>
      <xdr:row>3</xdr:row>
      <xdr:rowOff>161925</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53225" y="219075"/>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27</xdr:col>
      <xdr:colOff>47625</xdr:colOff>
      <xdr:row>1</xdr:row>
      <xdr:rowOff>38100</xdr:rowOff>
    </xdr:from>
    <xdr:to>
      <xdr:col>28</xdr:col>
      <xdr:colOff>981075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27</xdr:col>
      <xdr:colOff>38100</xdr:colOff>
      <xdr:row>1</xdr:row>
      <xdr:rowOff>38100</xdr:rowOff>
    </xdr:from>
    <xdr:to>
      <xdr:col>28</xdr:col>
      <xdr:colOff>971550</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27</xdr:col>
      <xdr:colOff>38100</xdr:colOff>
      <xdr:row>1</xdr:row>
      <xdr:rowOff>57150</xdr:rowOff>
    </xdr:from>
    <xdr:to>
      <xdr:col>28</xdr:col>
      <xdr:colOff>971550</xdr:colOff>
      <xdr:row>4</xdr:row>
      <xdr:rowOff>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686550" y="24765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27</xdr:col>
      <xdr:colOff>38100</xdr:colOff>
      <xdr:row>1</xdr:row>
      <xdr:rowOff>57150</xdr:rowOff>
    </xdr:from>
    <xdr:to>
      <xdr:col>28</xdr:col>
      <xdr:colOff>971550</xdr:colOff>
      <xdr:row>4</xdr:row>
      <xdr:rowOff>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657975" y="24765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27</xdr:col>
      <xdr:colOff>47625</xdr:colOff>
      <xdr:row>1</xdr:row>
      <xdr:rowOff>38100</xdr:rowOff>
    </xdr:from>
    <xdr:to>
      <xdr:col>28</xdr:col>
      <xdr:colOff>981075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26</xdr:col>
      <xdr:colOff>228600</xdr:colOff>
      <xdr:row>1</xdr:row>
      <xdr:rowOff>57150</xdr:rowOff>
    </xdr:from>
    <xdr:to>
      <xdr:col>28</xdr:col>
      <xdr:colOff>914400</xdr:colOff>
      <xdr:row>4</xdr:row>
      <xdr:rowOff>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686550" y="24765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27</xdr:col>
      <xdr:colOff>47625</xdr:colOff>
      <xdr:row>1</xdr:row>
      <xdr:rowOff>38100</xdr:rowOff>
    </xdr:from>
    <xdr:to>
      <xdr:col>28</xdr:col>
      <xdr:colOff>981075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27</xdr:col>
      <xdr:colOff>47625</xdr:colOff>
      <xdr:row>1</xdr:row>
      <xdr:rowOff>38100</xdr:rowOff>
    </xdr:from>
    <xdr:to>
      <xdr:col>28</xdr:col>
      <xdr:colOff>981075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27</xdr:col>
      <xdr:colOff>47625</xdr:colOff>
      <xdr:row>1</xdr:row>
      <xdr:rowOff>28575</xdr:rowOff>
    </xdr:from>
    <xdr:to>
      <xdr:col>28</xdr:col>
      <xdr:colOff>981075</xdr:colOff>
      <xdr:row>3</xdr:row>
      <xdr:rowOff>161925</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53225" y="219075"/>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28575</xdr:colOff>
      <xdr:row>1</xdr:row>
      <xdr:rowOff>47625</xdr:rowOff>
    </xdr:from>
    <xdr:to>
      <xdr:col>28</xdr:col>
      <xdr:colOff>962025</xdr:colOff>
      <xdr:row>4</xdr:row>
      <xdr:rowOff>38100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38125"/>
          <a:ext cx="11811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15125" y="228600"/>
          <a:ext cx="466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27</xdr:col>
      <xdr:colOff>28575</xdr:colOff>
      <xdr:row>1</xdr:row>
      <xdr:rowOff>38100</xdr:rowOff>
    </xdr:from>
    <xdr:to>
      <xdr:col>28</xdr:col>
      <xdr:colOff>962025</xdr:colOff>
      <xdr:row>3</xdr:row>
      <xdr:rowOff>171450</xdr:rowOff>
    </xdr:to>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734175" y="228600"/>
          <a:ext cx="1181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98.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99.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00.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AC58"/>
  <sheetViews>
    <sheetView topLeftCell="A19" zoomScaleNormal="100"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1</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1</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7</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9</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3" t="s">
        <v>9</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14</v>
      </c>
      <c r="C21" s="14"/>
      <c r="D21" s="14"/>
      <c r="E21" s="14"/>
      <c r="F21" s="14"/>
      <c r="G21" s="14"/>
      <c r="H21" s="14"/>
      <c r="I21" s="14"/>
      <c r="J21" s="14"/>
      <c r="K21" s="14"/>
      <c r="L21" s="14"/>
      <c r="M21" s="14"/>
      <c r="N21" s="14"/>
      <c r="O21" s="14"/>
      <c r="P21" s="14"/>
      <c r="Q21" s="15"/>
      <c r="R21" s="13" t="s">
        <v>9</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B24" s="19" t="s">
        <v>15</v>
      </c>
      <c r="C24" s="20"/>
      <c r="N24" s="2"/>
      <c r="O24" s="21"/>
      <c r="P24" s="21"/>
      <c r="R24" s="21"/>
      <c r="S24" s="21"/>
      <c r="T24" s="2"/>
      <c r="AC24" s="22" t="s">
        <v>16</v>
      </c>
    </row>
    <row r="25" spans="1:29" x14ac:dyDescent="0.25">
      <c r="B25" s="23">
        <v>211</v>
      </c>
      <c r="C25" s="23" t="s">
        <v>17</v>
      </c>
      <c r="AC25" s="24">
        <v>65000</v>
      </c>
    </row>
    <row r="26" spans="1:29" x14ac:dyDescent="0.25">
      <c r="B26" s="11">
        <v>261</v>
      </c>
      <c r="C26" s="11" t="s">
        <v>18</v>
      </c>
      <c r="AC26" s="24">
        <v>200000</v>
      </c>
    </row>
    <row r="27" spans="1:29" x14ac:dyDescent="0.25">
      <c r="B27" s="11">
        <v>371</v>
      </c>
      <c r="C27" s="11" t="s">
        <v>19</v>
      </c>
      <c r="AC27" s="24">
        <v>31000</v>
      </c>
    </row>
    <row r="28" spans="1:29" x14ac:dyDescent="0.25">
      <c r="B28" s="11">
        <v>372</v>
      </c>
      <c r="C28" s="11" t="s">
        <v>20</v>
      </c>
      <c r="AC28" s="24">
        <v>25000</v>
      </c>
    </row>
    <row r="29" spans="1:29" x14ac:dyDescent="0.25">
      <c r="B29" s="11">
        <v>375</v>
      </c>
      <c r="C29" s="11" t="s">
        <v>21</v>
      </c>
      <c r="AC29" s="24">
        <v>50000</v>
      </c>
    </row>
    <row r="30" spans="1:29" x14ac:dyDescent="0.25">
      <c r="B30" s="11">
        <v>379</v>
      </c>
      <c r="C30" s="23" t="s">
        <v>22</v>
      </c>
      <c r="AC30" s="24">
        <v>1000</v>
      </c>
    </row>
    <row r="31" spans="1:29" x14ac:dyDescent="0.25">
      <c r="B31" s="11">
        <v>385</v>
      </c>
      <c r="C31" s="11" t="s">
        <v>23</v>
      </c>
      <c r="AC31" s="24">
        <v>25000</v>
      </c>
    </row>
    <row r="32" spans="1:29" x14ac:dyDescent="0.25">
      <c r="B32" s="11">
        <v>511</v>
      </c>
      <c r="C32" s="11" t="s">
        <v>24</v>
      </c>
      <c r="AC32" s="24">
        <v>30000</v>
      </c>
    </row>
    <row r="33" spans="2:29" x14ac:dyDescent="0.25">
      <c r="B33" s="11">
        <v>519</v>
      </c>
      <c r="C33" s="11" t="s">
        <v>25</v>
      </c>
      <c r="AC33" s="24">
        <v>1350</v>
      </c>
    </row>
    <row r="34" spans="2:29" x14ac:dyDescent="0.25">
      <c r="B34" s="11">
        <v>565</v>
      </c>
      <c r="C34" s="11" t="s">
        <v>26</v>
      </c>
      <c r="AC34" s="24">
        <v>5000</v>
      </c>
    </row>
    <row r="36" spans="2:29" x14ac:dyDescent="0.25">
      <c r="AA36" s="25"/>
      <c r="AB36" s="26" t="s">
        <v>27</v>
      </c>
      <c r="AC36" s="27">
        <f>SUM(AC25:AC34)</f>
        <v>433350</v>
      </c>
    </row>
    <row r="37" spans="2:29" x14ac:dyDescent="0.25">
      <c r="X37" s="28"/>
      <c r="Y37" s="28"/>
      <c r="Z37" s="28"/>
      <c r="AA37" s="28"/>
      <c r="AB37" s="28"/>
      <c r="AC37" s="29"/>
    </row>
    <row r="38" spans="2:29" x14ac:dyDescent="0.25">
      <c r="B38" s="5"/>
      <c r="C38" s="5"/>
      <c r="D38" s="5"/>
      <c r="E38" s="5"/>
      <c r="F38" s="5"/>
      <c r="G38" s="5"/>
      <c r="H38" s="5"/>
      <c r="I38" s="5"/>
      <c r="J38" s="5"/>
      <c r="K38" s="5"/>
      <c r="L38" s="5"/>
      <c r="M38" s="5"/>
      <c r="N38" s="5"/>
      <c r="O38" s="5"/>
      <c r="P38" s="5"/>
      <c r="Q38" s="6"/>
      <c r="R38" s="5"/>
      <c r="S38" s="5"/>
      <c r="T38" s="5"/>
      <c r="U38" s="5"/>
      <c r="V38" s="5"/>
      <c r="W38" s="5"/>
      <c r="X38" s="5"/>
      <c r="Y38" s="5"/>
      <c r="Z38" s="5"/>
      <c r="AA38" s="5"/>
      <c r="AB38" s="5"/>
      <c r="AC38" s="30"/>
    </row>
    <row r="39" spans="2:29" x14ac:dyDescent="0.25">
      <c r="AC39" s="24"/>
    </row>
    <row r="40" spans="2:29" x14ac:dyDescent="0.25">
      <c r="B40" s="19" t="s">
        <v>28</v>
      </c>
      <c r="C40" s="25"/>
      <c r="D40" s="25"/>
      <c r="R40" s="19" t="s">
        <v>29</v>
      </c>
      <c r="S40" s="25"/>
      <c r="T40" s="25"/>
      <c r="AC40" s="24"/>
    </row>
    <row r="41" spans="2:29" x14ac:dyDescent="0.25">
      <c r="B41" s="31"/>
      <c r="R41" s="32"/>
      <c r="S41" s="32"/>
      <c r="T41" s="32"/>
      <c r="U41" s="32"/>
      <c r="V41" s="32"/>
      <c r="W41" s="32"/>
      <c r="X41" s="32"/>
      <c r="Y41" s="32"/>
      <c r="Z41" s="32"/>
      <c r="AA41" s="32"/>
      <c r="AB41" s="32"/>
      <c r="AC41" s="32"/>
    </row>
    <row r="42" spans="2:29" x14ac:dyDescent="0.25">
      <c r="AC42" s="24"/>
    </row>
    <row r="43" spans="2:29" x14ac:dyDescent="0.25">
      <c r="B43" s="19" t="s">
        <v>30</v>
      </c>
      <c r="C43" s="25"/>
      <c r="D43" s="25"/>
      <c r="AC43" s="24"/>
    </row>
    <row r="44" spans="2:29" x14ac:dyDescent="0.25">
      <c r="AC44" s="24"/>
    </row>
    <row r="45" spans="2:29" x14ac:dyDescent="0.25">
      <c r="AC45" s="24"/>
    </row>
    <row r="46" spans="2:29" x14ac:dyDescent="0.25">
      <c r="B46" s="19" t="s">
        <v>31</v>
      </c>
      <c r="C46" s="25"/>
      <c r="D46" s="25"/>
      <c r="AC46" s="24"/>
    </row>
    <row r="47" spans="2:29" x14ac:dyDescent="0.25">
      <c r="AC47" s="24"/>
    </row>
    <row r="48" spans="2:29" x14ac:dyDescent="0.25">
      <c r="AC48" s="24"/>
    </row>
    <row r="49" spans="2:29" x14ac:dyDescent="0.25">
      <c r="B49" s="5"/>
      <c r="C49" s="5"/>
      <c r="D49" s="5"/>
      <c r="E49" s="5"/>
      <c r="F49" s="5"/>
      <c r="G49" s="5"/>
      <c r="H49" s="5"/>
      <c r="I49" s="5"/>
      <c r="J49" s="5"/>
      <c r="K49" s="5"/>
      <c r="L49" s="5"/>
      <c r="M49" s="5"/>
      <c r="N49" s="5"/>
      <c r="O49" s="5"/>
      <c r="P49" s="5"/>
      <c r="Q49" s="6"/>
      <c r="R49" s="5"/>
      <c r="S49" s="5"/>
      <c r="T49" s="5"/>
      <c r="U49" s="5"/>
      <c r="V49" s="5"/>
      <c r="W49" s="5"/>
      <c r="X49" s="5"/>
      <c r="Y49" s="5"/>
      <c r="Z49" s="5"/>
      <c r="AA49" s="5"/>
      <c r="AB49" s="5"/>
      <c r="AC49" s="30"/>
    </row>
    <row r="50" spans="2:29" x14ac:dyDescent="0.25">
      <c r="AC50" s="24"/>
    </row>
    <row r="51" spans="2:29" x14ac:dyDescent="0.25">
      <c r="B51" s="19" t="s">
        <v>32</v>
      </c>
      <c r="C51" s="25"/>
      <c r="D51" s="25"/>
      <c r="E51" s="25"/>
      <c r="AC51" s="24"/>
    </row>
    <row r="52" spans="2:29" x14ac:dyDescent="0.25">
      <c r="AC52" s="24"/>
    </row>
    <row r="53" spans="2:29" x14ac:dyDescent="0.25">
      <c r="AC53" s="24"/>
    </row>
    <row r="54" spans="2:29" x14ac:dyDescent="0.25">
      <c r="B54" s="19" t="s">
        <v>33</v>
      </c>
      <c r="C54" s="25"/>
      <c r="G54" s="19" t="s">
        <v>34</v>
      </c>
      <c r="H54" s="25"/>
      <c r="L54" s="19" t="s">
        <v>35</v>
      </c>
      <c r="M54" s="25"/>
      <c r="Q54" s="19" t="s">
        <v>36</v>
      </c>
      <c r="R54" s="25"/>
      <c r="U54" s="19" t="s">
        <v>37</v>
      </c>
      <c r="V54" s="25"/>
      <c r="Z54" s="19" t="s">
        <v>38</v>
      </c>
      <c r="AA54" s="25"/>
      <c r="AC54" s="24"/>
    </row>
    <row r="55" spans="2:29" x14ac:dyDescent="0.25">
      <c r="Q55"/>
      <c r="R55" s="2"/>
      <c r="AC55" s="24"/>
    </row>
    <row r="56" spans="2:29" x14ac:dyDescent="0.25">
      <c r="Q56"/>
      <c r="AC56" s="24"/>
    </row>
    <row r="57" spans="2:29" x14ac:dyDescent="0.25">
      <c r="B57" s="19" t="s">
        <v>39</v>
      </c>
      <c r="C57" s="25"/>
      <c r="G57" s="19" t="s">
        <v>40</v>
      </c>
      <c r="H57" s="25"/>
      <c r="L57" s="19" t="s">
        <v>41</v>
      </c>
      <c r="M57" s="25"/>
      <c r="N57" s="25"/>
      <c r="Q57" s="19" t="s">
        <v>42</v>
      </c>
      <c r="R57" s="25"/>
      <c r="U57" s="19" t="s">
        <v>43</v>
      </c>
      <c r="V57" s="25"/>
      <c r="W57" s="25"/>
      <c r="Z57" s="19" t="s">
        <v>44</v>
      </c>
      <c r="AA57" s="25"/>
      <c r="AB57" s="25"/>
      <c r="AC57" s="24"/>
    </row>
    <row r="58" spans="2:29" x14ac:dyDescent="0.25">
      <c r="Q58"/>
      <c r="AC58" s="24"/>
    </row>
  </sheetData>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AC65"/>
  <sheetViews>
    <sheetView topLeftCell="A19"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137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138</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0.75" customHeight="1" x14ac:dyDescent="0.25">
      <c r="B12" s="137" t="s">
        <v>139</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1.5" customHeight="1" x14ac:dyDescent="0.25">
      <c r="B15" s="137" t="s">
        <v>140</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3" t="s">
        <v>9</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128</v>
      </c>
      <c r="C21" s="14"/>
      <c r="D21" s="14"/>
      <c r="E21" s="14"/>
      <c r="F21" s="14"/>
      <c r="G21" s="14"/>
      <c r="H21" s="14"/>
      <c r="I21" s="14"/>
      <c r="J21" s="14"/>
      <c r="K21" s="14"/>
      <c r="L21" s="14"/>
      <c r="M21" s="14"/>
      <c r="N21" s="14"/>
      <c r="O21" s="14"/>
      <c r="P21" s="14"/>
      <c r="Q21" s="15"/>
      <c r="R21" s="13" t="s">
        <v>9</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43">
        <v>1500</v>
      </c>
    </row>
    <row r="27" spans="1:29" x14ac:dyDescent="0.25">
      <c r="B27" s="23">
        <v>213</v>
      </c>
      <c r="C27" s="23" t="s">
        <v>141</v>
      </c>
      <c r="AC27" s="34">
        <v>5000</v>
      </c>
    </row>
    <row r="28" spans="1:29" x14ac:dyDescent="0.25">
      <c r="B28" s="23">
        <v>214</v>
      </c>
      <c r="C28" s="23" t="s">
        <v>65</v>
      </c>
      <c r="AC28" s="34">
        <v>5000</v>
      </c>
    </row>
    <row r="29" spans="1:29" x14ac:dyDescent="0.25">
      <c r="B29" s="23">
        <v>215</v>
      </c>
      <c r="C29" s="23" t="s">
        <v>52</v>
      </c>
      <c r="AC29" s="34">
        <v>2950</v>
      </c>
    </row>
    <row r="30" spans="1:29" x14ac:dyDescent="0.25">
      <c r="B30" s="23">
        <v>294</v>
      </c>
      <c r="C30" s="23" t="s">
        <v>108</v>
      </c>
      <c r="AC30" s="34">
        <v>5000</v>
      </c>
    </row>
    <row r="31" spans="1:29" x14ac:dyDescent="0.25">
      <c r="B31" s="23">
        <v>296</v>
      </c>
      <c r="C31" s="23" t="s">
        <v>54</v>
      </c>
      <c r="AC31" s="34">
        <v>5000</v>
      </c>
    </row>
    <row r="32" spans="1:29" x14ac:dyDescent="0.25">
      <c r="B32" s="11">
        <v>333</v>
      </c>
      <c r="C32" s="11" t="s">
        <v>142</v>
      </c>
      <c r="AC32" s="34">
        <v>100000</v>
      </c>
    </row>
    <row r="33" spans="2:29" x14ac:dyDescent="0.25">
      <c r="B33" s="11">
        <v>363</v>
      </c>
      <c r="C33" s="11" t="s">
        <v>112</v>
      </c>
      <c r="AC33" s="34">
        <v>100000</v>
      </c>
    </row>
    <row r="34" spans="2:29" x14ac:dyDescent="0.25">
      <c r="B34" s="11">
        <v>366</v>
      </c>
      <c r="C34" s="11" t="s">
        <v>124</v>
      </c>
      <c r="AC34" s="34">
        <v>75000</v>
      </c>
    </row>
    <row r="35" spans="2:29" x14ac:dyDescent="0.25">
      <c r="B35" s="11">
        <v>371</v>
      </c>
      <c r="C35" s="11" t="s">
        <v>19</v>
      </c>
      <c r="AC35" s="34">
        <v>5000</v>
      </c>
    </row>
    <row r="36" spans="2:29" x14ac:dyDescent="0.25">
      <c r="B36" s="11">
        <v>372</v>
      </c>
      <c r="C36" s="11" t="s">
        <v>20</v>
      </c>
      <c r="AC36" s="34">
        <v>10000</v>
      </c>
    </row>
    <row r="37" spans="2:29" x14ac:dyDescent="0.25">
      <c r="B37" s="11">
        <v>375</v>
      </c>
      <c r="C37" s="11" t="s">
        <v>21</v>
      </c>
      <c r="AC37" s="34">
        <v>10000</v>
      </c>
    </row>
    <row r="38" spans="2:29" x14ac:dyDescent="0.25">
      <c r="B38" s="11">
        <v>523</v>
      </c>
      <c r="C38" s="11" t="s">
        <v>143</v>
      </c>
      <c r="AC38" s="34">
        <v>1000</v>
      </c>
    </row>
    <row r="39" spans="2:29" x14ac:dyDescent="0.25">
      <c r="B39" s="11">
        <v>564</v>
      </c>
      <c r="C39" s="11" t="s">
        <v>76</v>
      </c>
      <c r="AC39" s="34">
        <v>1000</v>
      </c>
    </row>
    <row r="41" spans="2:29" x14ac:dyDescent="0.25">
      <c r="AA41" s="25"/>
      <c r="AB41" s="26" t="s">
        <v>27</v>
      </c>
      <c r="AC41" s="27">
        <f>SUM(AC26:AC39)</f>
        <v>326450</v>
      </c>
    </row>
    <row r="42" spans="2:29" x14ac:dyDescent="0.25">
      <c r="X42" s="132"/>
      <c r="Y42" s="132"/>
      <c r="Z42" s="132"/>
      <c r="AA42" s="132"/>
      <c r="AB42" s="132"/>
      <c r="AC42" s="29"/>
    </row>
    <row r="43" spans="2:29" x14ac:dyDescent="0.25">
      <c r="B43" s="5"/>
      <c r="C43" s="5"/>
      <c r="D43" s="5"/>
      <c r="E43" s="5"/>
      <c r="F43" s="5"/>
      <c r="G43" s="5"/>
      <c r="H43" s="5"/>
      <c r="I43" s="5"/>
      <c r="J43" s="5"/>
      <c r="K43" s="5"/>
      <c r="L43" s="5"/>
      <c r="M43" s="5"/>
      <c r="N43" s="5"/>
      <c r="O43" s="5"/>
      <c r="P43" s="5"/>
      <c r="Q43" s="6"/>
      <c r="R43" s="5"/>
      <c r="S43" s="5"/>
      <c r="T43" s="5"/>
      <c r="U43" s="5"/>
      <c r="V43" s="5"/>
      <c r="W43" s="5"/>
      <c r="X43" s="5"/>
      <c r="Y43" s="5"/>
      <c r="Z43" s="5"/>
      <c r="AA43" s="5"/>
      <c r="AB43" s="5"/>
      <c r="AC43" s="30"/>
    </row>
    <row r="44" spans="2:29" x14ac:dyDescent="0.25">
      <c r="AC44" s="24"/>
    </row>
    <row r="45" spans="2:29" x14ac:dyDescent="0.25">
      <c r="B45" s="19" t="s">
        <v>28</v>
      </c>
      <c r="C45" s="25"/>
      <c r="D45" s="25"/>
      <c r="R45" s="19" t="s">
        <v>29</v>
      </c>
      <c r="S45" s="25"/>
      <c r="T45" s="25"/>
      <c r="AC45" s="24"/>
    </row>
    <row r="46" spans="2:29" x14ac:dyDescent="0.25">
      <c r="B46" s="31"/>
      <c r="R46" s="32"/>
      <c r="S46" s="32"/>
      <c r="T46" s="32"/>
      <c r="U46" s="32"/>
      <c r="V46" s="32"/>
      <c r="W46" s="32"/>
      <c r="X46" s="32"/>
      <c r="Y46" s="32"/>
      <c r="Z46" s="32"/>
      <c r="AA46" s="32"/>
      <c r="AB46" s="32"/>
      <c r="AC46" s="32"/>
    </row>
    <row r="47" spans="2:29" x14ac:dyDescent="0.25">
      <c r="AC47" s="24"/>
    </row>
    <row r="48" spans="2:29" x14ac:dyDescent="0.25">
      <c r="B48" s="19" t="s">
        <v>30</v>
      </c>
      <c r="C48" s="25"/>
      <c r="D48" s="25"/>
      <c r="AC48" s="24"/>
    </row>
    <row r="49" spans="2:29" x14ac:dyDescent="0.25">
      <c r="AC49" s="24"/>
    </row>
    <row r="50" spans="2:29" x14ac:dyDescent="0.25">
      <c r="AC50" s="24"/>
    </row>
    <row r="51" spans="2:29" x14ac:dyDescent="0.25">
      <c r="B51" s="19" t="s">
        <v>31</v>
      </c>
      <c r="C51" s="25"/>
      <c r="D51" s="25"/>
      <c r="AC51" s="24"/>
    </row>
    <row r="52" spans="2:29" x14ac:dyDescent="0.25">
      <c r="AC52" s="24"/>
    </row>
    <row r="53" spans="2:29" x14ac:dyDescent="0.25">
      <c r="AC53" s="24"/>
    </row>
    <row r="54" spans="2:29" x14ac:dyDescent="0.25">
      <c r="AC54" s="24"/>
    </row>
    <row r="55" spans="2:29" x14ac:dyDescent="0.25">
      <c r="AC55" s="24"/>
    </row>
    <row r="56" spans="2:29" x14ac:dyDescent="0.25">
      <c r="AC56" s="24"/>
    </row>
    <row r="57" spans="2:29" x14ac:dyDescent="0.25">
      <c r="B57" s="5"/>
      <c r="C57" s="5"/>
      <c r="D57" s="5"/>
      <c r="E57" s="5"/>
      <c r="F57" s="5"/>
      <c r="G57" s="5"/>
      <c r="H57" s="5"/>
      <c r="I57" s="5"/>
      <c r="J57" s="5"/>
      <c r="K57" s="5"/>
      <c r="L57" s="5"/>
      <c r="M57" s="5"/>
      <c r="N57" s="5"/>
      <c r="O57" s="5"/>
      <c r="P57" s="5"/>
      <c r="Q57" s="6"/>
      <c r="R57" s="5"/>
      <c r="S57" s="5"/>
      <c r="T57" s="5"/>
      <c r="U57" s="5"/>
      <c r="V57" s="5"/>
      <c r="W57" s="5"/>
      <c r="X57" s="5"/>
      <c r="Y57" s="5"/>
      <c r="Z57" s="5"/>
      <c r="AA57" s="5"/>
      <c r="AB57" s="5"/>
      <c r="AC57" s="30"/>
    </row>
    <row r="58" spans="2:29" x14ac:dyDescent="0.25">
      <c r="AC58" s="24"/>
    </row>
    <row r="59" spans="2:29" x14ac:dyDescent="0.25">
      <c r="B59" s="19" t="s">
        <v>32</v>
      </c>
      <c r="C59" s="25"/>
      <c r="D59" s="25"/>
      <c r="E59" s="25"/>
      <c r="AC59" s="24"/>
    </row>
    <row r="60" spans="2:29" x14ac:dyDescent="0.25">
      <c r="AC60" s="24"/>
    </row>
    <row r="61" spans="2:29" x14ac:dyDescent="0.25">
      <c r="AC61" s="24"/>
    </row>
    <row r="62" spans="2:29" x14ac:dyDescent="0.25">
      <c r="B62" s="19" t="s">
        <v>33</v>
      </c>
      <c r="C62" s="25"/>
      <c r="G62" s="19" t="s">
        <v>34</v>
      </c>
      <c r="H62" s="25"/>
      <c r="L62" s="19" t="s">
        <v>35</v>
      </c>
      <c r="M62" s="25"/>
      <c r="Q62" s="19" t="s">
        <v>36</v>
      </c>
      <c r="R62" s="25"/>
      <c r="U62" s="19" t="s">
        <v>37</v>
      </c>
      <c r="V62" s="25"/>
      <c r="Z62" s="19" t="s">
        <v>38</v>
      </c>
      <c r="AA62" s="25"/>
      <c r="AC62" s="24"/>
    </row>
    <row r="63" spans="2:29" x14ac:dyDescent="0.25">
      <c r="Q63"/>
      <c r="R63" s="2"/>
      <c r="AC63" s="24"/>
    </row>
    <row r="64" spans="2:29" x14ac:dyDescent="0.25">
      <c r="Q64"/>
      <c r="AC64" s="24"/>
    </row>
    <row r="65" spans="2:29" x14ac:dyDescent="0.25">
      <c r="B65" s="19" t="s">
        <v>39</v>
      </c>
      <c r="C65" s="25"/>
      <c r="G65" s="19" t="s">
        <v>40</v>
      </c>
      <c r="H65" s="25"/>
      <c r="L65" s="19" t="s">
        <v>41</v>
      </c>
      <c r="M65" s="25"/>
      <c r="N65" s="25"/>
      <c r="Q65" s="19" t="s">
        <v>42</v>
      </c>
      <c r="R65" s="25"/>
      <c r="U65" s="19" t="s">
        <v>43</v>
      </c>
      <c r="V65" s="25"/>
      <c r="W65" s="25"/>
      <c r="Z65" s="19" t="s">
        <v>44</v>
      </c>
      <c r="AA65" s="25"/>
      <c r="AB65" s="25"/>
      <c r="AC65" s="24"/>
    </row>
  </sheetData>
  <mergeCells count="3">
    <mergeCell ref="B12:AC12"/>
    <mergeCell ref="B15:AC15"/>
    <mergeCell ref="X42:AB42"/>
  </mergeCells>
  <printOptions horizontalCentered="1"/>
  <pageMargins left="0.19685039370078741" right="0.19685039370078741" top="0.39370078740157483" bottom="0.39370078740157483" header="0.31496062992125984" footer="0.31496062992125984"/>
  <pageSetup scale="85" orientation="portrait" horizontalDpi="1200" verticalDpi="1200"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3"/>
  <dimension ref="A2:AC98"/>
  <sheetViews>
    <sheetView topLeftCell="A19" workbookViewId="0">
      <selection activeCell="AC33" sqref="AC33"/>
    </sheetView>
  </sheetViews>
  <sheetFormatPr baseColWidth="10" defaultColWidth="3.7109375" defaultRowHeight="15" x14ac:dyDescent="0.25"/>
  <cols>
    <col min="2" max="2" width="4" bestFit="1" customWidth="1"/>
    <col min="16" max="16" width="1.7109375" customWidth="1"/>
    <col min="17" max="17" width="3.7109375" style="2"/>
    <col min="29" max="29" width="16.28515625" style="24" bestFit="1" customWidth="1"/>
  </cols>
  <sheetData>
    <row r="2" spans="1:29" ht="18.75" x14ac:dyDescent="0.3">
      <c r="B2" s="1" t="s">
        <v>0</v>
      </c>
    </row>
    <row r="3" spans="1:29" x14ac:dyDescent="0.25">
      <c r="B3" s="13" t="s">
        <v>1020</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13" t="s">
        <v>1020</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x14ac:dyDescent="0.25">
      <c r="B12" s="13" t="s">
        <v>1021</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65"/>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x14ac:dyDescent="0.25">
      <c r="B15" s="13" t="s">
        <v>1022</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65"/>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15.75" x14ac:dyDescent="0.25">
      <c r="B18" s="13" t="s">
        <v>9</v>
      </c>
      <c r="C18" s="14"/>
      <c r="D18" s="14"/>
      <c r="E18" s="14"/>
      <c r="F18" s="14"/>
      <c r="G18" s="14"/>
      <c r="H18" s="14"/>
      <c r="I18" s="14"/>
      <c r="J18" s="14"/>
      <c r="K18" s="14"/>
      <c r="L18" s="14"/>
      <c r="M18" s="14"/>
      <c r="N18" s="14"/>
      <c r="O18" s="14"/>
      <c r="P18" s="14"/>
      <c r="Q18" s="15"/>
      <c r="R18" s="13" t="s">
        <v>1023</v>
      </c>
      <c r="S18" s="14"/>
      <c r="T18" s="12"/>
      <c r="U18" s="12"/>
      <c r="V18" s="12"/>
      <c r="W18" s="12"/>
      <c r="X18" s="12"/>
      <c r="Y18" s="12"/>
      <c r="Z18" s="12"/>
      <c r="AA18" s="12"/>
      <c r="AB18" s="7"/>
      <c r="AC18" s="65"/>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15.75" x14ac:dyDescent="0.25">
      <c r="B21" s="13" t="s">
        <v>50</v>
      </c>
      <c r="C21" s="14"/>
      <c r="D21" s="14"/>
      <c r="E21" s="14"/>
      <c r="F21" s="14"/>
      <c r="G21" s="14"/>
      <c r="H21" s="14"/>
      <c r="I21" s="14"/>
      <c r="J21" s="14"/>
      <c r="K21" s="14"/>
      <c r="L21" s="14"/>
      <c r="M21" s="14"/>
      <c r="N21" s="14"/>
      <c r="O21" s="14"/>
      <c r="P21" s="14"/>
      <c r="Q21" s="15"/>
      <c r="R21" s="13" t="s">
        <v>1024</v>
      </c>
      <c r="S21" s="14"/>
      <c r="T21" s="12"/>
      <c r="U21" s="12"/>
      <c r="V21" s="12"/>
      <c r="W21" s="12"/>
      <c r="X21" s="12"/>
      <c r="Y21" s="12"/>
      <c r="Z21" s="12"/>
      <c r="AA21" s="12"/>
      <c r="AB21" s="7"/>
      <c r="AC21" s="65"/>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211</v>
      </c>
      <c r="C26" s="23" t="s">
        <v>17</v>
      </c>
      <c r="AC26" s="24">
        <v>10000</v>
      </c>
    </row>
    <row r="27" spans="1:29" s="2" customFormat="1" x14ac:dyDescent="0.25">
      <c r="B27" s="23">
        <v>212</v>
      </c>
      <c r="C27" s="23" t="s">
        <v>64</v>
      </c>
      <c r="AC27" s="37">
        <v>1000</v>
      </c>
    </row>
    <row r="28" spans="1:29" x14ac:dyDescent="0.25">
      <c r="B28" s="23">
        <v>214</v>
      </c>
      <c r="C28" s="23" t="s">
        <v>65</v>
      </c>
      <c r="AC28" s="24">
        <v>1000</v>
      </c>
    </row>
    <row r="29" spans="1:29" x14ac:dyDescent="0.25">
      <c r="B29" s="23">
        <v>215</v>
      </c>
      <c r="C29" s="23" t="s">
        <v>52</v>
      </c>
      <c r="AC29" s="24">
        <v>1000</v>
      </c>
    </row>
    <row r="30" spans="1:29" x14ac:dyDescent="0.25">
      <c r="B30" s="23">
        <v>216</v>
      </c>
      <c r="C30" s="23" t="s">
        <v>53</v>
      </c>
      <c r="AC30" s="24">
        <v>3000</v>
      </c>
    </row>
    <row r="31" spans="1:29" x14ac:dyDescent="0.25">
      <c r="B31" s="11">
        <v>271</v>
      </c>
      <c r="C31" s="23" t="s">
        <v>107</v>
      </c>
      <c r="AC31" s="24">
        <v>0</v>
      </c>
    </row>
    <row r="32" spans="1:29" x14ac:dyDescent="0.25">
      <c r="B32" s="23">
        <v>272</v>
      </c>
      <c r="C32" s="23" t="s">
        <v>291</v>
      </c>
      <c r="AC32" s="24">
        <v>15000</v>
      </c>
    </row>
    <row r="33" spans="2:29" x14ac:dyDescent="0.25">
      <c r="B33" s="23">
        <v>273</v>
      </c>
      <c r="C33" s="23" t="s">
        <v>443</v>
      </c>
      <c r="AC33" s="24">
        <v>0</v>
      </c>
    </row>
    <row r="34" spans="2:29" x14ac:dyDescent="0.25">
      <c r="B34" s="23">
        <v>383</v>
      </c>
      <c r="C34" s="23" t="s">
        <v>1025</v>
      </c>
      <c r="AC34" s="24">
        <v>25000</v>
      </c>
    </row>
    <row r="35" spans="2:29" x14ac:dyDescent="0.25">
      <c r="B35" s="11">
        <v>564</v>
      </c>
      <c r="C35" s="11" t="s">
        <v>76</v>
      </c>
      <c r="AC35" s="24">
        <v>5000</v>
      </c>
    </row>
    <row r="36" spans="2:29" x14ac:dyDescent="0.25">
      <c r="B36" s="11">
        <v>565</v>
      </c>
      <c r="C36" s="11" t="s">
        <v>26</v>
      </c>
      <c r="AC36" s="24">
        <v>5000</v>
      </c>
    </row>
    <row r="38" spans="2:29" x14ac:dyDescent="0.25">
      <c r="AA38" s="25"/>
      <c r="AB38" s="26" t="s">
        <v>27</v>
      </c>
      <c r="AC38" s="68">
        <f>SUM(AC26:AC36)</f>
        <v>66000</v>
      </c>
    </row>
    <row r="39" spans="2:29" x14ac:dyDescent="0.25">
      <c r="B39" s="5"/>
      <c r="C39" s="5"/>
      <c r="D39" s="5"/>
      <c r="E39" s="5"/>
      <c r="F39" s="5"/>
      <c r="G39" s="5"/>
      <c r="H39" s="5"/>
      <c r="I39" s="5"/>
      <c r="J39" s="5"/>
      <c r="K39" s="5"/>
      <c r="L39" s="5"/>
      <c r="M39" s="5"/>
      <c r="N39" s="5"/>
      <c r="O39" s="5"/>
      <c r="P39" s="5"/>
      <c r="Q39" s="6"/>
      <c r="R39" s="5"/>
      <c r="S39" s="5"/>
      <c r="T39" s="5"/>
      <c r="U39" s="5"/>
      <c r="V39" s="5"/>
      <c r="W39" s="5"/>
      <c r="X39" s="5"/>
      <c r="Y39" s="5"/>
      <c r="Z39" s="5"/>
      <c r="AA39" s="5"/>
      <c r="AB39" s="5"/>
      <c r="AC39" s="30"/>
    </row>
    <row r="41" spans="2:29" x14ac:dyDescent="0.25">
      <c r="B41" s="19" t="s">
        <v>28</v>
      </c>
      <c r="C41" s="25"/>
      <c r="D41" s="25"/>
      <c r="R41" s="19" t="s">
        <v>29</v>
      </c>
      <c r="S41" s="25"/>
      <c r="T41" s="25"/>
    </row>
    <row r="42" spans="2:29" x14ac:dyDescent="0.25">
      <c r="B42" s="40" t="s">
        <v>1026</v>
      </c>
      <c r="R42" s="40" t="s">
        <v>1027</v>
      </c>
    </row>
    <row r="44" spans="2:29" x14ac:dyDescent="0.25">
      <c r="B44" s="19" t="s">
        <v>30</v>
      </c>
      <c r="C44" s="25"/>
      <c r="D44" s="25"/>
    </row>
    <row r="45" spans="2:29" x14ac:dyDescent="0.25">
      <c r="B45">
        <v>0</v>
      </c>
    </row>
    <row r="47" spans="2:29" x14ac:dyDescent="0.25">
      <c r="B47" s="19" t="s">
        <v>31</v>
      </c>
      <c r="C47" s="25"/>
      <c r="D47" s="25"/>
    </row>
    <row r="48" spans="2:29" x14ac:dyDescent="0.25">
      <c r="B48">
        <v>180</v>
      </c>
      <c r="C48" t="s">
        <v>80</v>
      </c>
    </row>
    <row r="49" spans="2:29" x14ac:dyDescent="0.25">
      <c r="B49" s="5"/>
      <c r="C49" s="5"/>
      <c r="D49" s="5"/>
      <c r="E49" s="5"/>
      <c r="F49" s="5"/>
      <c r="G49" s="5"/>
      <c r="H49" s="5"/>
      <c r="I49" s="5"/>
      <c r="J49" s="5"/>
      <c r="K49" s="5"/>
      <c r="L49" s="5"/>
      <c r="M49" s="5"/>
      <c r="N49" s="5"/>
      <c r="O49" s="5"/>
      <c r="P49" s="5"/>
      <c r="Q49" s="6"/>
      <c r="R49" s="5"/>
      <c r="S49" s="5"/>
      <c r="T49" s="5"/>
      <c r="U49" s="5"/>
      <c r="V49" s="5"/>
      <c r="W49" s="5"/>
      <c r="X49" s="5"/>
      <c r="Y49" s="5"/>
      <c r="Z49" s="5"/>
      <c r="AA49" s="5"/>
      <c r="AB49" s="5"/>
      <c r="AC49" s="30"/>
    </row>
    <row r="51" spans="2:29" x14ac:dyDescent="0.25">
      <c r="B51" s="19" t="s">
        <v>32</v>
      </c>
      <c r="C51" s="25"/>
      <c r="D51" s="25"/>
      <c r="E51" s="25"/>
    </row>
    <row r="53" spans="2:29" x14ac:dyDescent="0.25">
      <c r="B53" s="19" t="s">
        <v>33</v>
      </c>
      <c r="C53" s="25"/>
      <c r="G53" s="19" t="s">
        <v>34</v>
      </c>
      <c r="H53" s="25"/>
      <c r="L53" s="19" t="s">
        <v>35</v>
      </c>
      <c r="M53" s="25"/>
      <c r="Q53" s="19" t="s">
        <v>36</v>
      </c>
      <c r="R53" s="25"/>
      <c r="U53" s="19" t="s">
        <v>37</v>
      </c>
      <c r="V53" s="25"/>
      <c r="Z53" s="19" t="s">
        <v>38</v>
      </c>
      <c r="AA53" s="25"/>
    </row>
    <row r="54" spans="2:29" x14ac:dyDescent="0.25">
      <c r="B54">
        <v>15</v>
      </c>
      <c r="G54">
        <v>15</v>
      </c>
      <c r="L54">
        <v>15</v>
      </c>
      <c r="Q54">
        <v>15</v>
      </c>
      <c r="R54" s="2"/>
      <c r="T54" t="s">
        <v>80</v>
      </c>
      <c r="U54">
        <v>15</v>
      </c>
      <c r="Z54">
        <v>15</v>
      </c>
    </row>
    <row r="55" spans="2:29" x14ac:dyDescent="0.25">
      <c r="Q55"/>
    </row>
    <row r="56" spans="2:29" x14ac:dyDescent="0.25">
      <c r="B56" s="19" t="s">
        <v>39</v>
      </c>
      <c r="C56" s="25"/>
      <c r="G56" s="19" t="s">
        <v>40</v>
      </c>
      <c r="H56" s="25"/>
      <c r="L56" s="19" t="s">
        <v>41</v>
      </c>
      <c r="M56" s="25"/>
      <c r="N56" s="25"/>
      <c r="Q56" s="19" t="s">
        <v>42</v>
      </c>
      <c r="R56" s="25"/>
      <c r="U56" s="19" t="s">
        <v>43</v>
      </c>
      <c r="V56" s="25"/>
      <c r="W56" s="25"/>
      <c r="Z56" s="19" t="s">
        <v>44</v>
      </c>
      <c r="AA56" s="25"/>
      <c r="AB56" s="25"/>
    </row>
    <row r="57" spans="2:29" x14ac:dyDescent="0.25">
      <c r="B57">
        <v>15</v>
      </c>
      <c r="G57">
        <v>15</v>
      </c>
      <c r="L57">
        <v>15</v>
      </c>
      <c r="Q57">
        <v>15</v>
      </c>
      <c r="U57">
        <v>15</v>
      </c>
      <c r="Z57">
        <v>15</v>
      </c>
    </row>
    <row r="58" spans="2:29" x14ac:dyDescent="0.25">
      <c r="Q58"/>
    </row>
    <row r="59" spans="2:29" x14ac:dyDescent="0.25">
      <c r="Q59"/>
    </row>
    <row r="60" spans="2:29" x14ac:dyDescent="0.25">
      <c r="Q60"/>
    </row>
    <row r="61" spans="2:29" x14ac:dyDescent="0.25">
      <c r="B61" s="5"/>
      <c r="C61" s="5"/>
      <c r="D61" s="5"/>
      <c r="E61" s="5"/>
      <c r="F61" s="5"/>
      <c r="G61" s="5"/>
      <c r="H61" s="5"/>
      <c r="I61" s="5"/>
      <c r="J61" s="5"/>
      <c r="K61" s="5"/>
      <c r="L61" s="5"/>
      <c r="M61" s="5"/>
      <c r="N61" s="5"/>
      <c r="O61" s="5"/>
      <c r="P61" s="5"/>
      <c r="Q61" s="6"/>
      <c r="R61" s="5"/>
      <c r="S61" s="5"/>
      <c r="T61" s="5"/>
      <c r="U61" s="5"/>
      <c r="V61" s="5"/>
      <c r="W61" s="5"/>
      <c r="X61" s="5"/>
      <c r="Y61" s="5"/>
      <c r="Z61" s="5"/>
      <c r="AA61" s="5"/>
      <c r="AB61" s="5"/>
      <c r="AC61" s="30"/>
    </row>
    <row r="63" spans="2:29" x14ac:dyDescent="0.25">
      <c r="B63" s="19" t="s">
        <v>28</v>
      </c>
      <c r="C63" s="25"/>
      <c r="D63" s="25"/>
      <c r="R63" s="19" t="s">
        <v>29</v>
      </c>
      <c r="S63" s="25"/>
      <c r="T63" s="25"/>
    </row>
    <row r="64" spans="2:29" x14ac:dyDescent="0.25">
      <c r="B64" s="40" t="s">
        <v>1028</v>
      </c>
      <c r="R64" s="40" t="s">
        <v>1029</v>
      </c>
    </row>
    <row r="66" spans="2:29" x14ac:dyDescent="0.25">
      <c r="B66" s="19" t="s">
        <v>30</v>
      </c>
      <c r="C66" s="25"/>
      <c r="D66" s="25"/>
    </row>
    <row r="67" spans="2:29" x14ac:dyDescent="0.25">
      <c r="B67">
        <v>0</v>
      </c>
    </row>
    <row r="69" spans="2:29" x14ac:dyDescent="0.25">
      <c r="B69" s="19" t="s">
        <v>31</v>
      </c>
      <c r="C69" s="25"/>
      <c r="D69" s="25"/>
    </row>
    <row r="70" spans="2:29" x14ac:dyDescent="0.25">
      <c r="B70">
        <v>180</v>
      </c>
    </row>
    <row r="71" spans="2:29" x14ac:dyDescent="0.25">
      <c r="B71" s="5"/>
      <c r="C71" s="5"/>
      <c r="D71" s="5"/>
      <c r="E71" s="5"/>
      <c r="F71" s="5"/>
      <c r="G71" s="5"/>
      <c r="H71" s="5"/>
      <c r="I71" s="5"/>
      <c r="J71" s="5"/>
      <c r="K71" s="5"/>
      <c r="L71" s="5"/>
      <c r="M71" s="5"/>
      <c r="N71" s="5"/>
      <c r="O71" s="5"/>
      <c r="P71" s="5"/>
      <c r="Q71" s="6"/>
      <c r="R71" s="5"/>
      <c r="S71" s="5"/>
      <c r="T71" s="5"/>
      <c r="U71" s="5"/>
      <c r="V71" s="5"/>
      <c r="W71" s="5"/>
      <c r="X71" s="5"/>
      <c r="Y71" s="5"/>
      <c r="Z71" s="5"/>
      <c r="AA71" s="5"/>
      <c r="AB71" s="5"/>
      <c r="AC71" s="30"/>
    </row>
    <row r="73" spans="2:29" x14ac:dyDescent="0.25">
      <c r="B73" s="19" t="s">
        <v>32</v>
      </c>
      <c r="C73" s="25"/>
      <c r="D73" s="25"/>
      <c r="E73" s="25"/>
    </row>
    <row r="75" spans="2:29" x14ac:dyDescent="0.25">
      <c r="B75" s="19" t="s">
        <v>33</v>
      </c>
      <c r="C75" s="25"/>
      <c r="G75" s="19" t="s">
        <v>34</v>
      </c>
      <c r="H75" s="25"/>
      <c r="L75" s="19" t="s">
        <v>35</v>
      </c>
      <c r="M75" s="25"/>
      <c r="Q75" s="19" t="s">
        <v>36</v>
      </c>
      <c r="R75" s="25"/>
      <c r="U75" s="19" t="s">
        <v>37</v>
      </c>
      <c r="V75" s="25"/>
      <c r="Z75" s="19" t="s">
        <v>38</v>
      </c>
      <c r="AA75" s="25"/>
    </row>
    <row r="76" spans="2:29" x14ac:dyDescent="0.25">
      <c r="B76">
        <v>15</v>
      </c>
      <c r="G76">
        <v>15</v>
      </c>
      <c r="L76">
        <v>15</v>
      </c>
      <c r="Q76">
        <v>15</v>
      </c>
      <c r="R76" s="2"/>
      <c r="U76">
        <v>15</v>
      </c>
      <c r="Z76">
        <v>15</v>
      </c>
    </row>
    <row r="77" spans="2:29" x14ac:dyDescent="0.25">
      <c r="Q77" t="s">
        <v>80</v>
      </c>
    </row>
    <row r="78" spans="2:29" x14ac:dyDescent="0.25">
      <c r="B78" s="19" t="s">
        <v>39</v>
      </c>
      <c r="C78" s="25"/>
      <c r="G78" s="19" t="s">
        <v>40</v>
      </c>
      <c r="H78" s="25"/>
      <c r="L78" s="19" t="s">
        <v>41</v>
      </c>
      <c r="M78" s="25"/>
      <c r="N78" s="25"/>
      <c r="Q78" s="19" t="s">
        <v>42</v>
      </c>
      <c r="R78" s="25"/>
      <c r="U78" s="19" t="s">
        <v>43</v>
      </c>
      <c r="V78" s="25"/>
      <c r="W78" s="25"/>
      <c r="Z78" s="19" t="s">
        <v>44</v>
      </c>
      <c r="AA78" s="25"/>
      <c r="AB78" s="25"/>
    </row>
    <row r="79" spans="2:29" x14ac:dyDescent="0.25">
      <c r="B79">
        <v>15</v>
      </c>
      <c r="G79">
        <v>15</v>
      </c>
      <c r="L79">
        <v>15</v>
      </c>
      <c r="Q79">
        <v>15</v>
      </c>
      <c r="U79">
        <v>15</v>
      </c>
      <c r="Z79">
        <v>15</v>
      </c>
    </row>
    <row r="80" spans="2:29" x14ac:dyDescent="0.25">
      <c r="B80" s="5"/>
      <c r="C80" s="5"/>
      <c r="D80" s="5"/>
      <c r="E80" s="5"/>
      <c r="F80" s="5"/>
      <c r="G80" s="5"/>
      <c r="H80" s="5"/>
      <c r="I80" s="5"/>
      <c r="J80" s="5"/>
      <c r="K80" s="5"/>
      <c r="L80" s="5"/>
      <c r="M80" s="5"/>
      <c r="N80" s="5"/>
      <c r="O80" s="5"/>
      <c r="P80" s="5"/>
      <c r="Q80" s="6"/>
      <c r="R80" s="5"/>
      <c r="S80" s="5"/>
      <c r="T80" s="5"/>
      <c r="U80" s="5"/>
      <c r="V80" s="5"/>
      <c r="W80" s="5"/>
      <c r="X80" s="5"/>
      <c r="Y80" s="5"/>
      <c r="Z80" s="5"/>
      <c r="AA80" s="5"/>
      <c r="AB80" s="5"/>
      <c r="AC80" s="30"/>
    </row>
    <row r="82" spans="2:29" x14ac:dyDescent="0.25">
      <c r="B82" s="19" t="s">
        <v>28</v>
      </c>
      <c r="C82" s="25"/>
      <c r="D82" s="25"/>
      <c r="R82" s="19" t="s">
        <v>29</v>
      </c>
      <c r="S82" s="25"/>
      <c r="T82" s="25"/>
    </row>
    <row r="83" spans="2:29" x14ac:dyDescent="0.25">
      <c r="B83" s="40" t="s">
        <v>1030</v>
      </c>
      <c r="R83" s="40" t="s">
        <v>1031</v>
      </c>
    </row>
    <row r="85" spans="2:29" x14ac:dyDescent="0.25">
      <c r="B85" s="19" t="s">
        <v>30</v>
      </c>
      <c r="C85" s="25"/>
      <c r="D85" s="25"/>
    </row>
    <row r="86" spans="2:29" x14ac:dyDescent="0.25">
      <c r="B86">
        <v>0</v>
      </c>
    </row>
    <row r="88" spans="2:29" x14ac:dyDescent="0.25">
      <c r="B88" s="19" t="s">
        <v>31</v>
      </c>
      <c r="C88" s="25"/>
      <c r="D88" s="25"/>
    </row>
    <row r="89" spans="2:29" x14ac:dyDescent="0.25">
      <c r="B89">
        <v>3</v>
      </c>
      <c r="C89" t="s">
        <v>80</v>
      </c>
    </row>
    <row r="90" spans="2:29" x14ac:dyDescent="0.25">
      <c r="B90" s="5"/>
      <c r="C90" s="5"/>
      <c r="D90" s="5"/>
      <c r="E90" s="5"/>
      <c r="F90" s="5"/>
      <c r="G90" s="5"/>
      <c r="H90" s="5"/>
      <c r="I90" s="5"/>
      <c r="J90" s="5"/>
      <c r="K90" s="5"/>
      <c r="L90" s="5"/>
      <c r="M90" s="5"/>
      <c r="N90" s="5"/>
      <c r="O90" s="5"/>
      <c r="P90" s="5"/>
      <c r="Q90" s="6"/>
      <c r="R90" s="5"/>
      <c r="S90" s="5"/>
      <c r="T90" s="5"/>
      <c r="U90" s="5"/>
      <c r="V90" s="5"/>
      <c r="W90" s="5"/>
      <c r="X90" s="5"/>
      <c r="Y90" s="5"/>
      <c r="Z90" s="5"/>
      <c r="AA90" s="5"/>
      <c r="AB90" s="5"/>
      <c r="AC90" s="30"/>
    </row>
    <row r="92" spans="2:29" x14ac:dyDescent="0.25">
      <c r="B92" s="19" t="s">
        <v>32</v>
      </c>
      <c r="C92" s="25"/>
      <c r="D92" s="25"/>
      <c r="E92" s="25"/>
    </row>
    <row r="94" spans="2:29" x14ac:dyDescent="0.25">
      <c r="B94" s="19" t="s">
        <v>33</v>
      </c>
      <c r="C94" s="25"/>
      <c r="G94" s="19" t="s">
        <v>34</v>
      </c>
      <c r="H94" s="25"/>
      <c r="L94" s="19" t="s">
        <v>35</v>
      </c>
      <c r="M94" s="25"/>
      <c r="Q94" s="19" t="s">
        <v>36</v>
      </c>
      <c r="R94" s="25"/>
      <c r="U94" s="19" t="s">
        <v>37</v>
      </c>
      <c r="V94" s="25"/>
      <c r="Z94" s="19" t="s">
        <v>38</v>
      </c>
      <c r="AA94" s="25"/>
    </row>
    <row r="95" spans="2:29" x14ac:dyDescent="0.25">
      <c r="B95">
        <v>1</v>
      </c>
      <c r="Q95" t="s">
        <v>80</v>
      </c>
      <c r="R95" s="2"/>
      <c r="U95">
        <v>1</v>
      </c>
      <c r="Z95" t="s">
        <v>80</v>
      </c>
    </row>
    <row r="96" spans="2:29" x14ac:dyDescent="0.25">
      <c r="Q96"/>
    </row>
    <row r="97" spans="2:28" x14ac:dyDescent="0.25">
      <c r="B97" s="19" t="s">
        <v>39</v>
      </c>
      <c r="C97" s="25"/>
      <c r="G97" s="19" t="s">
        <v>40</v>
      </c>
      <c r="H97" s="25"/>
      <c r="L97" s="19" t="s">
        <v>41</v>
      </c>
      <c r="M97" s="25"/>
      <c r="N97" s="25"/>
      <c r="Q97" s="19" t="s">
        <v>42</v>
      </c>
      <c r="R97" s="25"/>
      <c r="U97" s="19" t="s">
        <v>43</v>
      </c>
      <c r="V97" s="25"/>
      <c r="W97" s="25"/>
      <c r="Z97" s="19" t="s">
        <v>44</v>
      </c>
      <c r="AA97" s="25"/>
      <c r="AB97" s="25"/>
    </row>
    <row r="98" spans="2:28" x14ac:dyDescent="0.25">
      <c r="L98">
        <v>1</v>
      </c>
      <c r="Q98"/>
      <c r="Z98" t="s">
        <v>80</v>
      </c>
    </row>
  </sheetData>
  <printOptions horizontalCentered="1"/>
  <pageMargins left="0.19685039370078741" right="0.19685039370078741" top="0.39370078740157483" bottom="0.39370078740157483" header="0.31496062992125984" footer="0.31496062992125984"/>
  <pageSetup scale="85"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5"/>
  <dimension ref="A2:AC52"/>
  <sheetViews>
    <sheetView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1046</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1047</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7" t="s">
        <v>1048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2.25" customHeight="1" x14ac:dyDescent="0.25">
      <c r="B15" s="133" t="s">
        <v>1049</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1047</v>
      </c>
      <c r="C18" s="14"/>
      <c r="D18" s="14"/>
      <c r="E18" s="14"/>
      <c r="F18" s="14"/>
      <c r="G18" s="14"/>
      <c r="H18" s="14"/>
      <c r="I18" s="14"/>
      <c r="J18" s="14"/>
      <c r="K18" s="14"/>
      <c r="L18" s="14"/>
      <c r="M18" s="14"/>
      <c r="N18" s="14"/>
      <c r="O18" s="14"/>
      <c r="P18" s="14"/>
      <c r="Q18" s="15"/>
      <c r="R18" s="13" t="s">
        <v>1050</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31.5" customHeight="1" x14ac:dyDescent="0.25">
      <c r="B21" s="13" t="s">
        <v>128</v>
      </c>
      <c r="C21" s="14"/>
      <c r="D21" s="14"/>
      <c r="E21" s="14"/>
      <c r="F21" s="14"/>
      <c r="G21" s="14"/>
      <c r="H21" s="14"/>
      <c r="I21" s="14"/>
      <c r="J21" s="14"/>
      <c r="K21" s="14"/>
      <c r="L21" s="14"/>
      <c r="M21" s="14"/>
      <c r="N21" s="14"/>
      <c r="O21" s="14"/>
      <c r="P21" s="14"/>
      <c r="Q21" s="15"/>
      <c r="R21" s="133" t="s">
        <v>1051</v>
      </c>
      <c r="S21" s="133"/>
      <c r="T21" s="133"/>
      <c r="U21" s="133"/>
      <c r="V21" s="133"/>
      <c r="W21" s="133"/>
      <c r="X21" s="133"/>
      <c r="Y21" s="133"/>
      <c r="Z21" s="133"/>
      <c r="AA21" s="133"/>
      <c r="AB21" s="133"/>
      <c r="AC21" s="133"/>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11">
        <v>325</v>
      </c>
      <c r="C26" s="11" t="s">
        <v>110</v>
      </c>
      <c r="AC26" s="46">
        <v>7000</v>
      </c>
    </row>
    <row r="27" spans="1:29" x14ac:dyDescent="0.25">
      <c r="B27" s="11">
        <v>371</v>
      </c>
      <c r="C27" s="11" t="s">
        <v>19</v>
      </c>
      <c r="AC27" s="46">
        <v>10000</v>
      </c>
    </row>
    <row r="28" spans="1:29" x14ac:dyDescent="0.25">
      <c r="B28" s="11">
        <v>376</v>
      </c>
      <c r="C28" s="11" t="s">
        <v>93</v>
      </c>
      <c r="AC28" s="46">
        <v>5000</v>
      </c>
    </row>
    <row r="29" spans="1:29" x14ac:dyDescent="0.25">
      <c r="B29" s="11">
        <v>382</v>
      </c>
      <c r="C29" s="11" t="s">
        <v>113</v>
      </c>
      <c r="AC29" s="46">
        <v>48000</v>
      </c>
    </row>
    <row r="31" spans="1:29" x14ac:dyDescent="0.25">
      <c r="AA31" s="25"/>
      <c r="AB31" s="26" t="s">
        <v>27</v>
      </c>
      <c r="AC31" s="27">
        <f>SUM(AC26:AC29)</f>
        <v>70000</v>
      </c>
    </row>
    <row r="32" spans="1:29" x14ac:dyDescent="0.25">
      <c r="B32" s="5"/>
      <c r="C32" s="5"/>
      <c r="D32" s="5"/>
      <c r="E32" s="5"/>
      <c r="F32" s="5"/>
      <c r="G32" s="5"/>
      <c r="H32" s="5"/>
      <c r="I32" s="5"/>
      <c r="J32" s="5"/>
      <c r="K32" s="5"/>
      <c r="L32" s="5"/>
      <c r="M32" s="5"/>
      <c r="N32" s="5"/>
      <c r="O32" s="5"/>
      <c r="P32" s="5"/>
      <c r="Q32" s="6"/>
      <c r="R32" s="5"/>
      <c r="S32" s="5"/>
      <c r="T32" s="5"/>
      <c r="U32" s="5"/>
      <c r="V32" s="5"/>
      <c r="W32" s="5"/>
      <c r="X32" s="5"/>
      <c r="Y32" s="5"/>
      <c r="Z32" s="5"/>
      <c r="AA32" s="5"/>
      <c r="AB32" s="5"/>
      <c r="AC32" s="30"/>
    </row>
    <row r="33" spans="2:29" x14ac:dyDescent="0.25">
      <c r="AC33" s="24"/>
    </row>
    <row r="34" spans="2:29" x14ac:dyDescent="0.25">
      <c r="B34" s="19" t="s">
        <v>28</v>
      </c>
      <c r="C34" s="25"/>
      <c r="D34" s="25"/>
      <c r="R34" s="19" t="s">
        <v>29</v>
      </c>
      <c r="S34" s="25"/>
      <c r="T34" s="25"/>
      <c r="AC34" s="24"/>
    </row>
    <row r="35" spans="2:29" x14ac:dyDescent="0.25">
      <c r="B35" s="31" t="s">
        <v>1052</v>
      </c>
      <c r="R35" t="s">
        <v>1053</v>
      </c>
      <c r="S35" s="32"/>
      <c r="T35" s="32"/>
      <c r="U35" s="32"/>
      <c r="V35" s="32"/>
      <c r="W35" s="32"/>
      <c r="X35" s="32"/>
      <c r="Y35" s="32"/>
      <c r="Z35" s="32"/>
      <c r="AA35" s="32"/>
      <c r="AB35" s="32"/>
      <c r="AC35" s="73"/>
    </row>
    <row r="36" spans="2:29" x14ac:dyDescent="0.25">
      <c r="AC36" s="24"/>
    </row>
    <row r="37" spans="2:29" x14ac:dyDescent="0.25">
      <c r="B37" s="19" t="s">
        <v>30</v>
      </c>
      <c r="C37" s="25"/>
      <c r="D37" s="25"/>
      <c r="AC37" s="24"/>
    </row>
    <row r="38" spans="2:29" x14ac:dyDescent="0.25">
      <c r="B38">
        <v>0</v>
      </c>
      <c r="AC38" s="24"/>
    </row>
    <row r="39" spans="2:29" x14ac:dyDescent="0.25">
      <c r="AC39" s="24"/>
    </row>
    <row r="40" spans="2:29" x14ac:dyDescent="0.25">
      <c r="B40" s="19" t="s">
        <v>31</v>
      </c>
      <c r="C40" s="25"/>
      <c r="D40" s="25"/>
      <c r="AC40" s="24"/>
    </row>
    <row r="41" spans="2:29" x14ac:dyDescent="0.25">
      <c r="B41">
        <v>4</v>
      </c>
      <c r="AC41" s="24"/>
    </row>
    <row r="42" spans="2:29" x14ac:dyDescent="0.25">
      <c r="AC42" s="24"/>
    </row>
    <row r="43" spans="2:29" x14ac:dyDescent="0.25">
      <c r="B43" s="5"/>
      <c r="C43" s="5"/>
      <c r="D43" s="5"/>
      <c r="E43" s="5"/>
      <c r="F43" s="5"/>
      <c r="G43" s="5"/>
      <c r="H43" s="5"/>
      <c r="I43" s="5"/>
      <c r="J43" s="5"/>
      <c r="K43" s="5"/>
      <c r="L43" s="5"/>
      <c r="M43" s="5"/>
      <c r="N43" s="5"/>
      <c r="O43" s="5"/>
      <c r="P43" s="5"/>
      <c r="Q43" s="6"/>
      <c r="R43" s="5"/>
      <c r="S43" s="5"/>
      <c r="T43" s="5"/>
      <c r="U43" s="5"/>
      <c r="V43" s="5"/>
      <c r="W43" s="5"/>
      <c r="X43" s="5"/>
      <c r="Y43" s="5"/>
      <c r="Z43" s="5"/>
      <c r="AA43" s="5"/>
      <c r="AB43" s="5"/>
      <c r="AC43" s="30"/>
    </row>
    <row r="44" spans="2:29" x14ac:dyDescent="0.25">
      <c r="AC44" s="24"/>
    </row>
    <row r="45" spans="2:29" x14ac:dyDescent="0.25">
      <c r="B45" s="19" t="s">
        <v>32</v>
      </c>
      <c r="C45" s="25"/>
      <c r="D45" s="25"/>
      <c r="E45" s="25"/>
      <c r="AC45" s="24"/>
    </row>
    <row r="46" spans="2:29" x14ac:dyDescent="0.25">
      <c r="AC46" s="24"/>
    </row>
    <row r="47" spans="2:29" x14ac:dyDescent="0.25">
      <c r="AC47" s="24"/>
    </row>
    <row r="48" spans="2:29" x14ac:dyDescent="0.25">
      <c r="B48" s="19" t="s">
        <v>33</v>
      </c>
      <c r="C48" s="25"/>
      <c r="G48" s="19" t="s">
        <v>34</v>
      </c>
      <c r="H48" s="25"/>
      <c r="L48" s="19" t="s">
        <v>35</v>
      </c>
      <c r="M48" s="25"/>
      <c r="Q48" s="19" t="s">
        <v>36</v>
      </c>
      <c r="R48" s="25"/>
      <c r="U48" s="19" t="s">
        <v>37</v>
      </c>
      <c r="V48" s="25"/>
      <c r="Z48" s="19" t="s">
        <v>38</v>
      </c>
      <c r="AA48" s="25"/>
      <c r="AC48" s="24"/>
    </row>
    <row r="49" spans="2:29" x14ac:dyDescent="0.25">
      <c r="Q49"/>
      <c r="R49" s="2"/>
      <c r="AC49" s="24"/>
    </row>
    <row r="50" spans="2:29" x14ac:dyDescent="0.25">
      <c r="Q50"/>
      <c r="AC50" s="24"/>
    </row>
    <row r="51" spans="2:29" x14ac:dyDescent="0.25">
      <c r="B51" s="19" t="s">
        <v>39</v>
      </c>
      <c r="C51" s="25"/>
      <c r="G51" s="19" t="s">
        <v>40</v>
      </c>
      <c r="H51" s="25"/>
      <c r="L51" s="19" t="s">
        <v>41</v>
      </c>
      <c r="M51" s="25"/>
      <c r="N51" s="25"/>
      <c r="Q51" s="19" t="s">
        <v>42</v>
      </c>
      <c r="R51" s="25"/>
      <c r="U51" s="19" t="s">
        <v>43</v>
      </c>
      <c r="V51" s="25"/>
      <c r="W51" s="25"/>
      <c r="Z51" s="19" t="s">
        <v>44</v>
      </c>
      <c r="AA51" s="25"/>
      <c r="AB51" s="25"/>
      <c r="AC51" s="24"/>
    </row>
    <row r="52" spans="2:29" x14ac:dyDescent="0.25">
      <c r="B52">
        <v>2</v>
      </c>
      <c r="G52">
        <v>2</v>
      </c>
    </row>
  </sheetData>
  <mergeCells count="3">
    <mergeCell ref="B12:AC12"/>
    <mergeCell ref="B15:AC15"/>
    <mergeCell ref="R21:AC21"/>
  </mergeCells>
  <printOptions horizontalCentered="1"/>
  <pageMargins left="0.19685039370078741" right="0.19685039370078741" top="0.39370078740157483" bottom="0.39370078740157483" header="0.31496062992125984" footer="0.31496062992125984"/>
  <pageSetup scale="85" orientation="portrait" horizontalDpi="1200" verticalDpi="1200"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6"/>
  <dimension ref="A2:AC50"/>
  <sheetViews>
    <sheetView topLeftCell="A16"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1046</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1054</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1055</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1056</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1057</v>
      </c>
      <c r="C18" s="14"/>
      <c r="D18" s="14"/>
      <c r="E18" s="14"/>
      <c r="F18" s="14"/>
      <c r="G18" s="14"/>
      <c r="H18" s="14"/>
      <c r="I18" s="14"/>
      <c r="J18" s="14"/>
      <c r="K18" s="14"/>
      <c r="L18" s="14"/>
      <c r="M18" s="14"/>
      <c r="N18" s="14"/>
      <c r="O18" s="14"/>
      <c r="P18" s="14"/>
      <c r="Q18" s="15"/>
      <c r="R18" s="13" t="s">
        <v>1050</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128</v>
      </c>
      <c r="C21" s="14"/>
      <c r="D21" s="14"/>
      <c r="E21" s="14"/>
      <c r="F21" s="14"/>
      <c r="G21" s="14"/>
      <c r="H21" s="14"/>
      <c r="I21" s="14"/>
      <c r="J21" s="14"/>
      <c r="K21" s="14"/>
      <c r="L21" s="14"/>
      <c r="M21" s="14"/>
      <c r="N21" s="14"/>
      <c r="O21" s="14"/>
      <c r="P21" s="14"/>
      <c r="Q21" s="15"/>
      <c r="R21" s="13" t="s">
        <v>1058</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215</v>
      </c>
      <c r="C26" s="23" t="s">
        <v>52</v>
      </c>
      <c r="AC26" s="46">
        <v>5000</v>
      </c>
    </row>
    <row r="27" spans="1:29" x14ac:dyDescent="0.25">
      <c r="B27" s="11">
        <v>363</v>
      </c>
      <c r="C27" s="11" t="s">
        <v>112</v>
      </c>
      <c r="AC27" s="46">
        <v>5000</v>
      </c>
    </row>
    <row r="28" spans="1:29" x14ac:dyDescent="0.25">
      <c r="B28" s="11"/>
      <c r="C28" s="11"/>
      <c r="AC28" s="46"/>
    </row>
    <row r="29" spans="1:29" x14ac:dyDescent="0.25">
      <c r="AA29" s="25"/>
      <c r="AB29" s="26" t="s">
        <v>27</v>
      </c>
      <c r="AC29" s="27">
        <f>SUM(AC26:AC27)</f>
        <v>10000</v>
      </c>
    </row>
    <row r="30" spans="1:29" x14ac:dyDescent="0.25">
      <c r="X30" s="132"/>
      <c r="Y30" s="132"/>
      <c r="Z30" s="132"/>
      <c r="AA30" s="132"/>
      <c r="AB30" s="132"/>
      <c r="AC30" s="29"/>
    </row>
    <row r="31" spans="1:29" x14ac:dyDescent="0.25">
      <c r="B31" s="5"/>
      <c r="C31" s="5"/>
      <c r="D31" s="5"/>
      <c r="E31" s="5"/>
      <c r="F31" s="5"/>
      <c r="G31" s="5"/>
      <c r="H31" s="5"/>
      <c r="I31" s="5"/>
      <c r="J31" s="5"/>
      <c r="K31" s="5"/>
      <c r="L31" s="5"/>
      <c r="M31" s="5"/>
      <c r="N31" s="5"/>
      <c r="O31" s="5"/>
      <c r="P31" s="5"/>
      <c r="Q31" s="6"/>
      <c r="R31" s="5"/>
      <c r="S31" s="5"/>
      <c r="T31" s="5"/>
      <c r="U31" s="5"/>
      <c r="V31" s="5"/>
      <c r="W31" s="5"/>
      <c r="X31" s="5"/>
      <c r="Y31" s="5"/>
      <c r="Z31" s="5"/>
      <c r="AA31" s="5"/>
      <c r="AB31" s="5"/>
      <c r="AC31" s="30"/>
    </row>
    <row r="32" spans="1:29" x14ac:dyDescent="0.25">
      <c r="AC32" s="24"/>
    </row>
    <row r="33" spans="2:29" x14ac:dyDescent="0.25">
      <c r="B33" s="19" t="s">
        <v>28</v>
      </c>
      <c r="C33" s="25"/>
      <c r="D33" s="25"/>
      <c r="R33" s="19" t="s">
        <v>29</v>
      </c>
      <c r="S33" s="25"/>
      <c r="T33" s="25"/>
      <c r="AC33" s="24"/>
    </row>
    <row r="34" spans="2:29" ht="31.5" customHeight="1" x14ac:dyDescent="0.25">
      <c r="B34" s="31" t="s">
        <v>1059</v>
      </c>
      <c r="R34" s="134" t="s">
        <v>1060</v>
      </c>
      <c r="S34" s="134"/>
      <c r="T34" s="134"/>
      <c r="U34" s="134"/>
      <c r="V34" s="134"/>
      <c r="W34" s="134"/>
      <c r="X34" s="134"/>
      <c r="Y34" s="134"/>
      <c r="Z34" s="134"/>
      <c r="AA34" s="134"/>
      <c r="AB34" s="134"/>
      <c r="AC34" s="134"/>
    </row>
    <row r="35" spans="2:29" x14ac:dyDescent="0.25">
      <c r="AC35" s="24"/>
    </row>
    <row r="36" spans="2:29" x14ac:dyDescent="0.25">
      <c r="B36" s="19" t="s">
        <v>30</v>
      </c>
      <c r="C36" s="25"/>
      <c r="D36" s="25"/>
      <c r="AC36" s="24"/>
    </row>
    <row r="37" spans="2:29" x14ac:dyDescent="0.25">
      <c r="B37">
        <v>0</v>
      </c>
      <c r="AC37" s="24"/>
    </row>
    <row r="38" spans="2:29" x14ac:dyDescent="0.25">
      <c r="AC38" s="24"/>
    </row>
    <row r="39" spans="2:29" x14ac:dyDescent="0.25">
      <c r="B39" s="19" t="s">
        <v>31</v>
      </c>
      <c r="C39" s="25"/>
      <c r="D39" s="25"/>
      <c r="AC39" s="24"/>
    </row>
    <row r="40" spans="2:29" x14ac:dyDescent="0.25">
      <c r="B40">
        <v>40</v>
      </c>
      <c r="AC40" s="24"/>
    </row>
    <row r="41" spans="2:29" x14ac:dyDescent="0.25">
      <c r="AC41" s="24"/>
    </row>
    <row r="42" spans="2:29" x14ac:dyDescent="0.25">
      <c r="B42" s="5"/>
      <c r="C42" s="5"/>
      <c r="D42" s="5"/>
      <c r="E42" s="5"/>
      <c r="F42" s="5"/>
      <c r="G42" s="5"/>
      <c r="H42" s="5"/>
      <c r="I42" s="5"/>
      <c r="J42" s="5"/>
      <c r="K42" s="5"/>
      <c r="L42" s="5"/>
      <c r="M42" s="5"/>
      <c r="N42" s="5"/>
      <c r="O42" s="5"/>
      <c r="P42" s="5"/>
      <c r="Q42" s="6"/>
      <c r="R42" s="5"/>
      <c r="S42" s="5"/>
      <c r="T42" s="5"/>
      <c r="U42" s="5"/>
      <c r="V42" s="5"/>
      <c r="W42" s="5"/>
      <c r="X42" s="5"/>
      <c r="Y42" s="5"/>
      <c r="Z42" s="5"/>
      <c r="AA42" s="5"/>
      <c r="AB42" s="5"/>
      <c r="AC42" s="30"/>
    </row>
    <row r="43" spans="2:29" x14ac:dyDescent="0.25">
      <c r="AC43" s="24"/>
    </row>
    <row r="44" spans="2:29" x14ac:dyDescent="0.25">
      <c r="B44" s="19" t="s">
        <v>32</v>
      </c>
      <c r="C44" s="25"/>
      <c r="D44" s="25"/>
      <c r="E44" s="25"/>
      <c r="AC44" s="24"/>
    </row>
    <row r="45" spans="2:29" x14ac:dyDescent="0.25">
      <c r="AC45" s="24"/>
    </row>
    <row r="46" spans="2:29" x14ac:dyDescent="0.25">
      <c r="AC46" s="24"/>
    </row>
    <row r="47" spans="2:29" x14ac:dyDescent="0.25">
      <c r="B47" s="19" t="s">
        <v>33</v>
      </c>
      <c r="C47" s="25"/>
      <c r="G47" s="19" t="s">
        <v>34</v>
      </c>
      <c r="H47" s="25"/>
      <c r="L47" s="19" t="s">
        <v>35</v>
      </c>
      <c r="M47" s="25"/>
      <c r="Q47" s="19" t="s">
        <v>36</v>
      </c>
      <c r="R47" s="25"/>
      <c r="U47" s="19" t="s">
        <v>37</v>
      </c>
      <c r="V47" s="25"/>
      <c r="Z47" s="19" t="s">
        <v>38</v>
      </c>
      <c r="AA47" s="25"/>
      <c r="AC47" s="24"/>
    </row>
    <row r="48" spans="2:29" x14ac:dyDescent="0.25">
      <c r="L48">
        <v>34</v>
      </c>
      <c r="Q48"/>
      <c r="R48" s="2"/>
      <c r="U48">
        <v>6</v>
      </c>
      <c r="AC48" s="24"/>
    </row>
    <row r="49" spans="2:29" x14ac:dyDescent="0.25">
      <c r="Q49"/>
      <c r="AC49" s="24"/>
    </row>
    <row r="50" spans="2:29" x14ac:dyDescent="0.25">
      <c r="B50" s="19" t="s">
        <v>39</v>
      </c>
      <c r="C50" s="25"/>
      <c r="G50" s="19" t="s">
        <v>40</v>
      </c>
      <c r="H50" s="25"/>
      <c r="L50" s="19" t="s">
        <v>41</v>
      </c>
      <c r="M50" s="25"/>
      <c r="N50" s="25"/>
      <c r="Q50" s="19" t="s">
        <v>42</v>
      </c>
      <c r="R50" s="25"/>
      <c r="U50" s="19" t="s">
        <v>43</v>
      </c>
      <c r="V50" s="25"/>
      <c r="W50" s="25"/>
      <c r="Z50" s="19" t="s">
        <v>44</v>
      </c>
      <c r="AA50" s="25"/>
      <c r="AB50" s="25"/>
      <c r="AC50" s="24"/>
    </row>
  </sheetData>
  <mergeCells count="2">
    <mergeCell ref="X30:AB30"/>
    <mergeCell ref="R34:AC34"/>
  </mergeCells>
  <printOptions horizontalCentered="1"/>
  <pageMargins left="0.19685039370078741" right="0.19685039370078741" top="0.39370078740157483" bottom="0.39370078740157483" header="0.31496062992125984" footer="0.31496062992125984"/>
  <pageSetup scale="85" orientation="portrait" horizontalDpi="1200" verticalDpi="1200"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7"/>
  <dimension ref="A2:AC54"/>
  <sheetViews>
    <sheetView topLeftCell="A13"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1046</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1061</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48" customHeight="1" x14ac:dyDescent="0.25">
      <c r="B12" s="133" t="s">
        <v>1062</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1063</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1064</v>
      </c>
      <c r="S17" s="10"/>
      <c r="T17" s="10"/>
      <c r="U17" s="10"/>
      <c r="V17" s="10"/>
      <c r="W17" s="12"/>
      <c r="X17" s="12"/>
      <c r="Y17" s="12"/>
      <c r="Z17" s="12"/>
      <c r="AA17" s="12"/>
      <c r="AB17" s="7"/>
      <c r="AC17" s="7"/>
    </row>
    <row r="18" spans="1:29" ht="15.75" x14ac:dyDescent="0.25">
      <c r="B18" s="13" t="s">
        <v>95</v>
      </c>
      <c r="C18" s="14"/>
      <c r="D18" s="14"/>
      <c r="E18" s="14"/>
      <c r="F18" s="14"/>
      <c r="G18" s="14"/>
      <c r="H18" s="14"/>
      <c r="I18" s="14"/>
      <c r="J18" s="14"/>
      <c r="K18" s="14"/>
      <c r="L18" s="14"/>
      <c r="M18" s="14"/>
      <c r="N18" s="14"/>
      <c r="O18" s="14"/>
      <c r="P18" s="14"/>
      <c r="Q18" s="15"/>
      <c r="R18" s="13" t="s">
        <v>1050</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128</v>
      </c>
      <c r="C21" s="14"/>
      <c r="D21" s="14"/>
      <c r="E21" s="14"/>
      <c r="F21" s="14"/>
      <c r="G21" s="14"/>
      <c r="H21" s="14"/>
      <c r="I21" s="14"/>
      <c r="J21" s="14"/>
      <c r="K21" s="14"/>
      <c r="L21" s="14"/>
      <c r="M21" s="14"/>
      <c r="N21" s="14"/>
      <c r="O21" s="14"/>
      <c r="P21" s="14"/>
      <c r="Q21" s="15"/>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s="2" customFormat="1" x14ac:dyDescent="0.25">
      <c r="B26" s="11">
        <v>211</v>
      </c>
      <c r="C26" s="111" t="s">
        <v>17</v>
      </c>
      <c r="O26" s="21"/>
      <c r="P26" s="21"/>
      <c r="R26" s="21"/>
      <c r="S26" s="21"/>
      <c r="AC26" s="46">
        <v>18000</v>
      </c>
    </row>
    <row r="27" spans="1:29" s="2" customFormat="1" x14ac:dyDescent="0.25">
      <c r="B27" s="11">
        <v>361</v>
      </c>
      <c r="C27" s="23" t="s">
        <v>125</v>
      </c>
      <c r="O27" s="21"/>
      <c r="P27" s="21"/>
      <c r="R27" s="21"/>
      <c r="S27" s="21"/>
      <c r="AC27" s="46">
        <v>20000</v>
      </c>
    </row>
    <row r="28" spans="1:29" s="2" customFormat="1" x14ac:dyDescent="0.25">
      <c r="B28" s="11">
        <v>363</v>
      </c>
      <c r="C28" s="11" t="s">
        <v>112</v>
      </c>
      <c r="O28" s="21"/>
      <c r="P28" s="21"/>
      <c r="R28" s="21"/>
      <c r="S28" s="21"/>
      <c r="AC28" s="46">
        <v>15000</v>
      </c>
    </row>
    <row r="29" spans="1:29" x14ac:dyDescent="0.25">
      <c r="B29" s="11">
        <v>371</v>
      </c>
      <c r="C29" s="11" t="s">
        <v>19</v>
      </c>
      <c r="AC29" s="46">
        <v>13000</v>
      </c>
    </row>
    <row r="30" spans="1:29" x14ac:dyDescent="0.25">
      <c r="B30" s="11">
        <v>375</v>
      </c>
      <c r="C30" s="11" t="s">
        <v>21</v>
      </c>
      <c r="AC30" s="46">
        <v>10000</v>
      </c>
    </row>
    <row r="31" spans="1:29" x14ac:dyDescent="0.25">
      <c r="B31" s="11">
        <v>376</v>
      </c>
      <c r="C31" s="11" t="s">
        <v>56</v>
      </c>
      <c r="AC31" s="46">
        <v>27000</v>
      </c>
    </row>
    <row r="32" spans="1:29" x14ac:dyDescent="0.25">
      <c r="B32" s="11">
        <v>379</v>
      </c>
      <c r="C32" s="23" t="s">
        <v>22</v>
      </c>
      <c r="AC32" s="46">
        <v>2000</v>
      </c>
    </row>
    <row r="33" spans="2:29" x14ac:dyDescent="0.25">
      <c r="B33" s="11">
        <v>382</v>
      </c>
      <c r="C33" s="11" t="s">
        <v>113</v>
      </c>
      <c r="AC33" s="46">
        <v>155000</v>
      </c>
    </row>
    <row r="35" spans="2:29" x14ac:dyDescent="0.25">
      <c r="AA35" s="25"/>
      <c r="AB35" s="26" t="s">
        <v>27</v>
      </c>
      <c r="AC35" s="27">
        <f>SUM(AC26:AC33)</f>
        <v>260000</v>
      </c>
    </row>
    <row r="36" spans="2:29" x14ac:dyDescent="0.25">
      <c r="B36" s="5"/>
      <c r="C36" s="5"/>
      <c r="D36" s="5"/>
      <c r="E36" s="5"/>
      <c r="F36" s="5"/>
      <c r="G36" s="5"/>
      <c r="H36" s="5"/>
      <c r="I36" s="5"/>
      <c r="J36" s="5"/>
      <c r="K36" s="5"/>
      <c r="L36" s="5"/>
      <c r="M36" s="5"/>
      <c r="N36" s="5"/>
      <c r="O36" s="5"/>
      <c r="P36" s="5"/>
      <c r="Q36" s="6"/>
      <c r="R36" s="5"/>
      <c r="S36" s="5"/>
      <c r="T36" s="5"/>
      <c r="U36" s="5"/>
      <c r="V36" s="5"/>
      <c r="W36" s="5"/>
      <c r="X36" s="5"/>
      <c r="Y36" s="5"/>
      <c r="Z36" s="5"/>
      <c r="AA36" s="5"/>
      <c r="AB36" s="5"/>
      <c r="AC36" s="30"/>
    </row>
    <row r="37" spans="2:29" x14ac:dyDescent="0.25">
      <c r="AC37" s="24"/>
    </row>
    <row r="38" spans="2:29" x14ac:dyDescent="0.25">
      <c r="B38" s="19" t="s">
        <v>28</v>
      </c>
      <c r="C38" s="25"/>
      <c r="D38" s="25"/>
      <c r="R38" s="19" t="s">
        <v>29</v>
      </c>
      <c r="S38" s="25"/>
      <c r="T38" s="25"/>
      <c r="AC38" s="24"/>
    </row>
    <row r="39" spans="2:29" ht="47.25" customHeight="1" x14ac:dyDescent="0.25">
      <c r="B39" s="31" t="s">
        <v>1065</v>
      </c>
      <c r="R39" s="134" t="s">
        <v>1066</v>
      </c>
      <c r="S39" s="134"/>
      <c r="T39" s="134"/>
      <c r="U39" s="134"/>
      <c r="V39" s="134"/>
      <c r="W39" s="134"/>
      <c r="X39" s="134"/>
      <c r="Y39" s="134"/>
      <c r="Z39" s="134"/>
      <c r="AA39" s="134"/>
      <c r="AB39" s="134"/>
      <c r="AC39" s="134"/>
    </row>
    <row r="40" spans="2:29" x14ac:dyDescent="0.25">
      <c r="AC40" s="24"/>
    </row>
    <row r="41" spans="2:29" x14ac:dyDescent="0.25">
      <c r="B41" s="19" t="s">
        <v>30</v>
      </c>
      <c r="C41" s="25"/>
      <c r="D41" s="25"/>
      <c r="AC41" s="24"/>
    </row>
    <row r="42" spans="2:29" x14ac:dyDescent="0.25">
      <c r="B42">
        <v>0</v>
      </c>
      <c r="AC42" s="24"/>
    </row>
    <row r="43" spans="2:29" x14ac:dyDescent="0.25">
      <c r="AC43" s="24"/>
    </row>
    <row r="44" spans="2:29" x14ac:dyDescent="0.25">
      <c r="B44" s="19" t="s">
        <v>31</v>
      </c>
      <c r="C44" s="25"/>
      <c r="D44" s="25"/>
      <c r="AC44" s="24"/>
    </row>
    <row r="45" spans="2:29" x14ac:dyDescent="0.25">
      <c r="B45">
        <v>28</v>
      </c>
      <c r="AC45" s="24"/>
    </row>
    <row r="46" spans="2:29" x14ac:dyDescent="0.25">
      <c r="B46" s="5"/>
      <c r="C46" s="5"/>
      <c r="D46" s="5"/>
      <c r="E46" s="5"/>
      <c r="F46" s="5"/>
      <c r="G46" s="5"/>
      <c r="H46" s="5"/>
      <c r="I46" s="5"/>
      <c r="J46" s="5"/>
      <c r="K46" s="5"/>
      <c r="L46" s="5"/>
      <c r="M46" s="5"/>
      <c r="N46" s="5"/>
      <c r="O46" s="5"/>
      <c r="P46" s="5"/>
      <c r="Q46" s="6"/>
      <c r="R46" s="5"/>
      <c r="S46" s="5"/>
      <c r="T46" s="5"/>
      <c r="U46" s="5"/>
      <c r="V46" s="5"/>
      <c r="W46" s="5"/>
      <c r="X46" s="5"/>
      <c r="Y46" s="5"/>
      <c r="Z46" s="5"/>
      <c r="AA46" s="5"/>
      <c r="AB46" s="5"/>
      <c r="AC46" s="30"/>
    </row>
    <row r="47" spans="2:29" x14ac:dyDescent="0.25">
      <c r="AC47" s="24"/>
    </row>
    <row r="48" spans="2:29" x14ac:dyDescent="0.25">
      <c r="B48" s="19" t="s">
        <v>32</v>
      </c>
      <c r="C48" s="25"/>
      <c r="D48" s="25"/>
      <c r="E48" s="25"/>
      <c r="AC48" s="24"/>
    </row>
    <row r="49" spans="2:29" x14ac:dyDescent="0.25">
      <c r="AC49" s="24"/>
    </row>
    <row r="50" spans="2:29" x14ac:dyDescent="0.25">
      <c r="B50" s="19" t="s">
        <v>33</v>
      </c>
      <c r="C50" s="25"/>
      <c r="G50" s="19" t="s">
        <v>34</v>
      </c>
      <c r="H50" s="25"/>
      <c r="L50" s="19" t="s">
        <v>35</v>
      </c>
      <c r="M50" s="25"/>
      <c r="Q50" s="19" t="s">
        <v>36</v>
      </c>
      <c r="R50" s="25"/>
      <c r="U50" s="19" t="s">
        <v>37</v>
      </c>
      <c r="V50" s="25"/>
      <c r="Z50" s="19" t="s">
        <v>38</v>
      </c>
      <c r="AA50" s="25"/>
      <c r="AC50" s="24"/>
    </row>
    <row r="51" spans="2:29" x14ac:dyDescent="0.25">
      <c r="B51">
        <v>3</v>
      </c>
      <c r="G51">
        <v>3</v>
      </c>
      <c r="L51">
        <v>3</v>
      </c>
      <c r="Q51">
        <v>4</v>
      </c>
      <c r="R51" s="2"/>
      <c r="U51">
        <v>3</v>
      </c>
      <c r="Z51">
        <v>3</v>
      </c>
      <c r="AC51" s="24"/>
    </row>
    <row r="52" spans="2:29" x14ac:dyDescent="0.25">
      <c r="Q52"/>
      <c r="AC52" s="24"/>
    </row>
    <row r="53" spans="2:29" x14ac:dyDescent="0.25">
      <c r="B53" s="19" t="s">
        <v>39</v>
      </c>
      <c r="C53" s="25"/>
      <c r="G53" s="19" t="s">
        <v>40</v>
      </c>
      <c r="H53" s="25"/>
      <c r="L53" s="19" t="s">
        <v>41</v>
      </c>
      <c r="M53" s="25"/>
      <c r="N53" s="25"/>
      <c r="Q53" s="19" t="s">
        <v>42</v>
      </c>
      <c r="R53" s="25"/>
      <c r="U53" s="19" t="s">
        <v>43</v>
      </c>
      <c r="V53" s="25"/>
      <c r="W53" s="25"/>
      <c r="Z53" s="19" t="s">
        <v>44</v>
      </c>
      <c r="AA53" s="25"/>
      <c r="AB53" s="25"/>
      <c r="AC53" s="24"/>
    </row>
    <row r="54" spans="2:29" x14ac:dyDescent="0.25">
      <c r="B54">
        <v>3</v>
      </c>
      <c r="G54">
        <v>3</v>
      </c>
      <c r="L54">
        <v>3</v>
      </c>
    </row>
  </sheetData>
  <mergeCells count="2">
    <mergeCell ref="B12:AC12"/>
    <mergeCell ref="R39:AC39"/>
  </mergeCells>
  <printOptions horizontalCentered="1"/>
  <pageMargins left="0.19685039370078741" right="0.19685039370078741" top="0.39370078740157483" bottom="0.39370078740157483" header="0.31496062992125984" footer="0.31496062992125984"/>
  <pageSetup scale="85" orientation="portrait" horizontalDpi="1200" verticalDpi="1200"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8"/>
  <dimension ref="A2:AC73"/>
  <sheetViews>
    <sheetView workbookViewId="0">
      <selection activeCell="AC47" sqref="AC47"/>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1067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1068</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2.25" customHeight="1" x14ac:dyDescent="0.25">
      <c r="B12" s="149" t="s">
        <v>1069</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7" t="s">
        <v>1070</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1.5" customHeight="1" x14ac:dyDescent="0.25">
      <c r="B18" s="13" t="s">
        <v>9</v>
      </c>
      <c r="C18" s="14"/>
      <c r="D18" s="14"/>
      <c r="E18" s="14"/>
      <c r="F18" s="14"/>
      <c r="G18" s="14"/>
      <c r="H18" s="14"/>
      <c r="I18" s="14"/>
      <c r="J18" s="14"/>
      <c r="K18" s="14"/>
      <c r="L18" s="14"/>
      <c r="M18" s="14"/>
      <c r="N18" s="14"/>
      <c r="O18" s="14"/>
      <c r="P18" s="14"/>
      <c r="Q18" s="15"/>
      <c r="R18" s="149" t="s">
        <v>1071</v>
      </c>
      <c r="S18" s="149"/>
      <c r="T18" s="149"/>
      <c r="U18" s="149"/>
      <c r="V18" s="149"/>
      <c r="W18" s="149"/>
      <c r="X18" s="149"/>
      <c r="Y18" s="149"/>
      <c r="Z18" s="149"/>
      <c r="AA18" s="149"/>
      <c r="AB18" s="149"/>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7" t="s">
        <v>210</v>
      </c>
      <c r="C21" s="14"/>
      <c r="D21" s="14"/>
      <c r="E21" s="14"/>
      <c r="F21" s="14"/>
      <c r="G21" s="14"/>
      <c r="H21" s="14"/>
      <c r="I21" s="14"/>
      <c r="J21" s="14"/>
      <c r="K21" s="14"/>
      <c r="L21" s="14"/>
      <c r="M21" s="14"/>
      <c r="N21" s="14"/>
      <c r="O21" s="14"/>
      <c r="P21" s="14"/>
      <c r="Q21" s="15"/>
      <c r="R21" s="7" t="s">
        <v>1072</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50000</v>
      </c>
    </row>
    <row r="27" spans="1:29" x14ac:dyDescent="0.25">
      <c r="B27" s="23">
        <v>215</v>
      </c>
      <c r="C27" s="23" t="s">
        <v>52</v>
      </c>
      <c r="AC27" s="24">
        <v>8000</v>
      </c>
    </row>
    <row r="28" spans="1:29" x14ac:dyDescent="0.25">
      <c r="B28" s="23">
        <v>218</v>
      </c>
      <c r="C28" s="23" t="s">
        <v>104</v>
      </c>
      <c r="AB28" s="39"/>
      <c r="AC28" s="24">
        <v>5000</v>
      </c>
    </row>
    <row r="29" spans="1:29" x14ac:dyDescent="0.25">
      <c r="B29" s="23">
        <v>221</v>
      </c>
      <c r="C29" s="23" t="s">
        <v>66</v>
      </c>
      <c r="AC29" s="24">
        <f>5000+5000</f>
        <v>10000</v>
      </c>
    </row>
    <row r="30" spans="1:29" x14ac:dyDescent="0.25">
      <c r="B30" s="23">
        <v>261</v>
      </c>
      <c r="C30" s="23" t="s">
        <v>1073</v>
      </c>
      <c r="AC30" s="115">
        <f>85000+85000</f>
        <v>170000</v>
      </c>
    </row>
    <row r="31" spans="1:29" x14ac:dyDescent="0.25">
      <c r="B31" s="23">
        <v>314</v>
      </c>
      <c r="C31" s="23" t="s">
        <v>1074</v>
      </c>
      <c r="AC31" s="24">
        <v>1500000</v>
      </c>
    </row>
    <row r="32" spans="1:29" x14ac:dyDescent="0.25">
      <c r="B32" s="11">
        <v>317</v>
      </c>
      <c r="C32" s="11" t="s">
        <v>1075</v>
      </c>
      <c r="AC32" s="24">
        <v>150000</v>
      </c>
    </row>
    <row r="33" spans="2:29" x14ac:dyDescent="0.25">
      <c r="B33" s="11">
        <v>333</v>
      </c>
      <c r="C33" s="11" t="s">
        <v>142</v>
      </c>
      <c r="AC33" s="24">
        <v>1000000</v>
      </c>
    </row>
    <row r="34" spans="2:29" x14ac:dyDescent="0.25">
      <c r="B34" s="11">
        <v>334</v>
      </c>
      <c r="C34" s="11" t="s">
        <v>72</v>
      </c>
      <c r="AC34" s="24">
        <v>50000</v>
      </c>
    </row>
    <row r="35" spans="2:29" x14ac:dyDescent="0.25">
      <c r="B35" s="11">
        <v>336</v>
      </c>
      <c r="C35" s="11" t="s">
        <v>1076</v>
      </c>
      <c r="AC35" s="24">
        <v>5000</v>
      </c>
    </row>
    <row r="36" spans="2:29" x14ac:dyDescent="0.25">
      <c r="B36" s="11">
        <v>352</v>
      </c>
      <c r="C36" s="11" t="s">
        <v>498</v>
      </c>
      <c r="AC36" s="24">
        <v>10000</v>
      </c>
    </row>
    <row r="37" spans="2:29" x14ac:dyDescent="0.25">
      <c r="B37" s="11">
        <v>353</v>
      </c>
      <c r="C37" s="11" t="s">
        <v>111</v>
      </c>
      <c r="AC37" s="24">
        <v>118000</v>
      </c>
    </row>
    <row r="38" spans="2:29" x14ac:dyDescent="0.25">
      <c r="B38" s="11">
        <v>355</v>
      </c>
      <c r="C38" s="11" t="s">
        <v>55</v>
      </c>
      <c r="AC38" s="24">
        <v>35000</v>
      </c>
    </row>
    <row r="39" spans="2:29" x14ac:dyDescent="0.25">
      <c r="B39" s="11">
        <v>372</v>
      </c>
      <c r="C39" s="11" t="s">
        <v>20</v>
      </c>
      <c r="AC39" s="24">
        <v>5000</v>
      </c>
    </row>
    <row r="40" spans="2:29" x14ac:dyDescent="0.25">
      <c r="B40" s="11">
        <v>375</v>
      </c>
      <c r="C40" s="11" t="s">
        <v>21</v>
      </c>
      <c r="AC40" s="24">
        <v>5000</v>
      </c>
    </row>
    <row r="41" spans="2:29" x14ac:dyDescent="0.25">
      <c r="B41" s="11">
        <v>382</v>
      </c>
      <c r="C41" s="11" t="s">
        <v>113</v>
      </c>
      <c r="AC41" s="24">
        <f>200000-150000</f>
        <v>50000</v>
      </c>
    </row>
    <row r="42" spans="2:29" x14ac:dyDescent="0.25">
      <c r="B42" s="11">
        <v>391</v>
      </c>
      <c r="C42" s="11" t="s">
        <v>176</v>
      </c>
      <c r="AC42" s="24">
        <f>75000+15000</f>
        <v>90000</v>
      </c>
    </row>
    <row r="43" spans="2:29" x14ac:dyDescent="0.25">
      <c r="B43" s="11">
        <v>396</v>
      </c>
      <c r="C43" s="11" t="s">
        <v>1077</v>
      </c>
      <c r="AC43" s="24">
        <f>150000-50000</f>
        <v>100000</v>
      </c>
    </row>
    <row r="44" spans="2:29" x14ac:dyDescent="0.25">
      <c r="B44" s="11">
        <v>445</v>
      </c>
      <c r="C44" s="11" t="s">
        <v>115</v>
      </c>
      <c r="AC44" s="24">
        <v>175000</v>
      </c>
    </row>
    <row r="45" spans="2:29" x14ac:dyDescent="0.25">
      <c r="B45" s="11">
        <v>452</v>
      </c>
      <c r="C45" s="11" t="s">
        <v>1078</v>
      </c>
      <c r="AC45" s="24">
        <v>30000000</v>
      </c>
    </row>
    <row r="46" spans="2:29" x14ac:dyDescent="0.25">
      <c r="B46" s="11">
        <v>853</v>
      </c>
      <c r="C46" s="11" t="s">
        <v>237</v>
      </c>
    </row>
    <row r="48" spans="2:29" x14ac:dyDescent="0.25">
      <c r="AA48" s="25"/>
      <c r="AB48" s="26" t="s">
        <v>27</v>
      </c>
      <c r="AC48" s="27">
        <f>SUM(AC26:AC46)</f>
        <v>33536000</v>
      </c>
    </row>
    <row r="49" spans="2:29" x14ac:dyDescent="0.25">
      <c r="X49" s="28"/>
      <c r="Y49" s="28"/>
      <c r="Z49" s="28"/>
      <c r="AA49" s="28"/>
      <c r="AB49" s="28"/>
      <c r="AC49" s="29"/>
    </row>
    <row r="50" spans="2:29" x14ac:dyDescent="0.25">
      <c r="AC50" s="29" t="s">
        <v>80</v>
      </c>
    </row>
    <row r="51" spans="2:29" x14ac:dyDescent="0.25">
      <c r="B51" s="5"/>
      <c r="C51" s="5"/>
      <c r="D51" s="5"/>
      <c r="E51" s="5"/>
      <c r="F51" s="5"/>
      <c r="G51" s="5"/>
      <c r="H51" s="5"/>
      <c r="I51" s="5"/>
      <c r="J51" s="5"/>
      <c r="K51" s="5"/>
      <c r="L51" s="5"/>
      <c r="M51" s="5"/>
      <c r="N51" s="5"/>
      <c r="O51" s="5"/>
      <c r="P51" s="5"/>
      <c r="Q51" s="6"/>
      <c r="R51" s="5"/>
      <c r="S51" s="5"/>
      <c r="T51" s="5"/>
      <c r="U51" s="5"/>
      <c r="V51" s="5"/>
      <c r="W51" s="5"/>
      <c r="X51" s="5"/>
      <c r="Y51" s="5"/>
      <c r="Z51" s="5"/>
      <c r="AA51" s="5"/>
      <c r="AB51" s="5"/>
      <c r="AC51" s="30"/>
    </row>
    <row r="52" spans="2:29" x14ac:dyDescent="0.25">
      <c r="AC52" s="24"/>
    </row>
    <row r="53" spans="2:29" x14ac:dyDescent="0.25">
      <c r="B53" s="19" t="s">
        <v>28</v>
      </c>
      <c r="C53" s="25"/>
      <c r="D53" s="25"/>
      <c r="R53" s="19" t="s">
        <v>29</v>
      </c>
      <c r="S53" s="25"/>
      <c r="T53" s="25"/>
      <c r="AC53" s="24"/>
    </row>
    <row r="54" spans="2:29" x14ac:dyDescent="0.25">
      <c r="B54" t="s">
        <v>1079</v>
      </c>
      <c r="R54" t="s">
        <v>1080</v>
      </c>
      <c r="AC54" s="32"/>
    </row>
    <row r="55" spans="2:29" x14ac:dyDescent="0.25">
      <c r="AC55" s="32"/>
    </row>
    <row r="56" spans="2:29" x14ac:dyDescent="0.25">
      <c r="AC56" s="32"/>
    </row>
    <row r="57" spans="2:29" x14ac:dyDescent="0.25">
      <c r="AC57" s="24"/>
    </row>
    <row r="58" spans="2:29" x14ac:dyDescent="0.25">
      <c r="B58" s="19" t="s">
        <v>30</v>
      </c>
      <c r="C58" s="25"/>
      <c r="D58" s="25"/>
      <c r="AC58" s="24"/>
    </row>
    <row r="59" spans="2:29" x14ac:dyDescent="0.25">
      <c r="B59">
        <v>0</v>
      </c>
      <c r="AC59" s="24"/>
    </row>
    <row r="60" spans="2:29" x14ac:dyDescent="0.25">
      <c r="AC60" s="24"/>
    </row>
    <row r="61" spans="2:29" x14ac:dyDescent="0.25">
      <c r="B61" s="19" t="s">
        <v>31</v>
      </c>
      <c r="C61" s="25"/>
      <c r="D61" s="25"/>
      <c r="AC61" s="24"/>
    </row>
    <row r="62" spans="2:29" x14ac:dyDescent="0.25">
      <c r="B62">
        <v>44</v>
      </c>
      <c r="AC62" s="24"/>
    </row>
    <row r="63" spans="2:29" x14ac:dyDescent="0.25">
      <c r="AC63" s="24"/>
    </row>
    <row r="64" spans="2:29" x14ac:dyDescent="0.25">
      <c r="B64" s="5"/>
      <c r="C64" s="5"/>
      <c r="D64" s="5"/>
      <c r="E64" s="5"/>
      <c r="F64" s="5"/>
      <c r="G64" s="5"/>
      <c r="H64" s="5"/>
      <c r="I64" s="5"/>
      <c r="J64" s="5"/>
      <c r="K64" s="5"/>
      <c r="L64" s="5"/>
      <c r="M64" s="5"/>
      <c r="N64" s="5"/>
      <c r="O64" s="5"/>
      <c r="P64" s="5"/>
      <c r="Q64" s="6"/>
      <c r="R64" s="5"/>
      <c r="S64" s="5"/>
      <c r="T64" s="5"/>
      <c r="U64" s="5"/>
      <c r="V64" s="5"/>
      <c r="W64" s="5"/>
      <c r="X64" s="5"/>
      <c r="Y64" s="5"/>
      <c r="Z64" s="5"/>
      <c r="AA64" s="5"/>
      <c r="AB64" s="5"/>
      <c r="AC64" s="30"/>
    </row>
    <row r="65" spans="2:29" x14ac:dyDescent="0.25">
      <c r="AC65" s="24"/>
    </row>
    <row r="66" spans="2:29" x14ac:dyDescent="0.25">
      <c r="B66" s="19" t="s">
        <v>32</v>
      </c>
      <c r="C66" s="25"/>
      <c r="D66" s="25"/>
      <c r="E66" s="25"/>
      <c r="AC66" s="24"/>
    </row>
    <row r="67" spans="2:29" x14ac:dyDescent="0.25">
      <c r="AC67" s="24"/>
    </row>
    <row r="68" spans="2:29" x14ac:dyDescent="0.25">
      <c r="AC68" s="24"/>
    </row>
    <row r="69" spans="2:29" x14ac:dyDescent="0.25">
      <c r="B69" s="19" t="s">
        <v>33</v>
      </c>
      <c r="C69" s="25"/>
      <c r="G69" s="19" t="s">
        <v>34</v>
      </c>
      <c r="H69" s="25"/>
      <c r="L69" s="19" t="s">
        <v>35</v>
      </c>
      <c r="M69" s="25"/>
      <c r="Q69" s="19" t="s">
        <v>36</v>
      </c>
      <c r="R69" s="25"/>
      <c r="U69" s="19" t="s">
        <v>37</v>
      </c>
      <c r="V69" s="25"/>
      <c r="Z69" s="19" t="s">
        <v>38</v>
      </c>
      <c r="AA69" s="25"/>
      <c r="AC69" s="24"/>
    </row>
    <row r="70" spans="2:29" x14ac:dyDescent="0.25">
      <c r="B70">
        <v>0</v>
      </c>
      <c r="G70">
        <v>4</v>
      </c>
      <c r="L70">
        <v>4</v>
      </c>
      <c r="Q70">
        <v>4</v>
      </c>
      <c r="R70" s="2"/>
      <c r="U70">
        <v>4</v>
      </c>
      <c r="Z70">
        <v>4</v>
      </c>
      <c r="AC70" s="24"/>
    </row>
    <row r="71" spans="2:29" x14ac:dyDescent="0.25">
      <c r="Q71"/>
      <c r="AC71" s="24"/>
    </row>
    <row r="72" spans="2:29" x14ac:dyDescent="0.25">
      <c r="B72" s="19" t="s">
        <v>39</v>
      </c>
      <c r="C72" s="25"/>
      <c r="G72" s="19" t="s">
        <v>40</v>
      </c>
      <c r="H72" s="25"/>
      <c r="L72" s="19" t="s">
        <v>41</v>
      </c>
      <c r="M72" s="25"/>
      <c r="N72" s="25"/>
      <c r="Q72" s="19" t="s">
        <v>42</v>
      </c>
      <c r="R72" s="25"/>
      <c r="U72" s="19" t="s">
        <v>43</v>
      </c>
      <c r="V72" s="25"/>
      <c r="W72" s="25"/>
      <c r="Z72" s="19" t="s">
        <v>44</v>
      </c>
      <c r="AA72" s="25"/>
      <c r="AB72" s="25"/>
      <c r="AC72" s="24"/>
    </row>
    <row r="73" spans="2:29" x14ac:dyDescent="0.25">
      <c r="B73">
        <v>4</v>
      </c>
      <c r="G73">
        <v>4</v>
      </c>
      <c r="L73">
        <v>4</v>
      </c>
      <c r="Q73">
        <v>4</v>
      </c>
      <c r="U73">
        <v>4</v>
      </c>
      <c r="Z73">
        <v>4</v>
      </c>
      <c r="AC73" s="24"/>
    </row>
  </sheetData>
  <mergeCells count="2">
    <mergeCell ref="B12:AB12"/>
    <mergeCell ref="R18:AB18"/>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9"/>
  <dimension ref="A2:AC65"/>
  <sheetViews>
    <sheetView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1081</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1082</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3.75" customHeight="1" x14ac:dyDescent="0.25">
      <c r="B12" s="149" t="s">
        <v>1083</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7" t="s">
        <v>1084</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0" customHeight="1" x14ac:dyDescent="0.25">
      <c r="B18" s="13" t="s">
        <v>9</v>
      </c>
      <c r="C18" s="14"/>
      <c r="D18" s="14"/>
      <c r="E18" s="14"/>
      <c r="F18" s="14"/>
      <c r="G18" s="14"/>
      <c r="H18" s="14"/>
      <c r="I18" s="14"/>
      <c r="J18" s="14"/>
      <c r="K18" s="14"/>
      <c r="L18" s="14"/>
      <c r="M18" s="14"/>
      <c r="N18" s="14"/>
      <c r="O18" s="14"/>
      <c r="P18" s="14"/>
      <c r="Q18" s="15"/>
      <c r="R18" s="149" t="s">
        <v>1085</v>
      </c>
      <c r="S18" s="149"/>
      <c r="T18" s="149"/>
      <c r="U18" s="149"/>
      <c r="V18" s="149"/>
      <c r="W18" s="149"/>
      <c r="X18" s="149"/>
      <c r="Y18" s="149"/>
      <c r="Z18" s="149"/>
      <c r="AA18" s="149"/>
      <c r="AB18" s="149"/>
      <c r="AC18" s="149"/>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31.5" customHeight="1" x14ac:dyDescent="0.25">
      <c r="B21" s="7" t="s">
        <v>367</v>
      </c>
      <c r="C21" s="14"/>
      <c r="D21" s="14"/>
      <c r="E21" s="14"/>
      <c r="F21" s="14"/>
      <c r="G21" s="14"/>
      <c r="H21" s="14"/>
      <c r="I21" s="14"/>
      <c r="J21" s="14"/>
      <c r="K21" s="14"/>
      <c r="L21" s="14"/>
      <c r="M21" s="14"/>
      <c r="N21" s="14"/>
      <c r="O21" s="14"/>
      <c r="P21" s="14"/>
      <c r="Q21" s="15"/>
      <c r="R21" s="172" t="s">
        <v>1086</v>
      </c>
      <c r="S21" s="172"/>
      <c r="T21" s="172"/>
      <c r="U21" s="172"/>
      <c r="V21" s="172"/>
      <c r="W21" s="172"/>
      <c r="X21" s="172"/>
      <c r="Y21" s="172"/>
      <c r="Z21" s="172"/>
      <c r="AA21" s="172"/>
      <c r="AB21" s="172"/>
      <c r="AC21" s="172"/>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20000</v>
      </c>
    </row>
    <row r="27" spans="1:29" x14ac:dyDescent="0.25">
      <c r="B27" s="23">
        <v>216</v>
      </c>
      <c r="C27" s="23" t="s">
        <v>53</v>
      </c>
      <c r="AC27" s="24">
        <v>20000</v>
      </c>
    </row>
    <row r="28" spans="1:29" x14ac:dyDescent="0.25">
      <c r="B28" s="23">
        <v>246</v>
      </c>
      <c r="C28" s="23" t="s">
        <v>67</v>
      </c>
      <c r="AC28" s="24">
        <v>10000</v>
      </c>
    </row>
    <row r="29" spans="1:29" x14ac:dyDescent="0.25">
      <c r="B29" s="11">
        <v>253</v>
      </c>
      <c r="C29" s="11" t="s">
        <v>167</v>
      </c>
      <c r="AC29" s="24">
        <v>500000</v>
      </c>
    </row>
    <row r="30" spans="1:29" x14ac:dyDescent="0.25">
      <c r="B30" s="11">
        <v>254</v>
      </c>
      <c r="C30" s="11" t="s">
        <v>168</v>
      </c>
      <c r="AC30" s="24">
        <f>100000+140000</f>
        <v>240000</v>
      </c>
    </row>
    <row r="31" spans="1:29" x14ac:dyDescent="0.25">
      <c r="B31" s="11">
        <v>261</v>
      </c>
      <c r="C31" s="11" t="s">
        <v>18</v>
      </c>
      <c r="AC31" s="24">
        <v>100000</v>
      </c>
    </row>
    <row r="32" spans="1:29" x14ac:dyDescent="0.25">
      <c r="B32" s="23">
        <v>275</v>
      </c>
      <c r="C32" s="23" t="s">
        <v>1087</v>
      </c>
      <c r="AC32" s="24">
        <v>10000</v>
      </c>
    </row>
    <row r="33" spans="2:29" x14ac:dyDescent="0.25">
      <c r="B33" s="23">
        <v>292</v>
      </c>
      <c r="C33" s="23" t="s">
        <v>69</v>
      </c>
      <c r="AC33" s="24">
        <v>10000</v>
      </c>
    </row>
    <row r="34" spans="2:29" x14ac:dyDescent="0.25">
      <c r="B34" s="23">
        <v>294</v>
      </c>
      <c r="C34" s="23" t="s">
        <v>108</v>
      </c>
      <c r="AC34" s="24">
        <v>10000</v>
      </c>
    </row>
    <row r="35" spans="2:29" x14ac:dyDescent="0.25">
      <c r="B35" s="23">
        <v>296</v>
      </c>
      <c r="C35" s="23" t="s">
        <v>54</v>
      </c>
      <c r="AC35" s="24">
        <v>10000</v>
      </c>
    </row>
    <row r="36" spans="2:29" x14ac:dyDescent="0.25">
      <c r="B36" s="23">
        <v>324</v>
      </c>
      <c r="C36" s="23" t="s">
        <v>1088</v>
      </c>
      <c r="AC36" s="24">
        <v>100000</v>
      </c>
    </row>
    <row r="37" spans="2:29" x14ac:dyDescent="0.25">
      <c r="B37" s="23">
        <v>358</v>
      </c>
      <c r="C37" s="23" t="s">
        <v>786</v>
      </c>
      <c r="AC37" s="24">
        <v>15000</v>
      </c>
    </row>
    <row r="38" spans="2:29" x14ac:dyDescent="0.25">
      <c r="B38" s="23">
        <v>359</v>
      </c>
      <c r="C38" s="23" t="s">
        <v>203</v>
      </c>
      <c r="AC38" s="24">
        <v>10000</v>
      </c>
    </row>
    <row r="39" spans="2:29" x14ac:dyDescent="0.25">
      <c r="B39" s="11">
        <v>372</v>
      </c>
      <c r="C39" s="11" t="s">
        <v>20</v>
      </c>
      <c r="AC39" s="24">
        <v>50000</v>
      </c>
    </row>
    <row r="40" spans="2:29" x14ac:dyDescent="0.25">
      <c r="B40" s="11">
        <v>375</v>
      </c>
      <c r="C40" s="11" t="s">
        <v>21</v>
      </c>
      <c r="AC40" s="24">
        <f>20000+30000</f>
        <v>50000</v>
      </c>
    </row>
    <row r="41" spans="2:29" x14ac:dyDescent="0.25">
      <c r="B41" s="11">
        <v>531</v>
      </c>
      <c r="C41" s="11" t="s">
        <v>1089</v>
      </c>
      <c r="AC41" s="24">
        <v>20000</v>
      </c>
    </row>
    <row r="42" spans="2:29" x14ac:dyDescent="0.25">
      <c r="B42" s="11">
        <v>532</v>
      </c>
      <c r="C42" s="11" t="s">
        <v>1090</v>
      </c>
      <c r="AC42" s="24">
        <v>15000</v>
      </c>
    </row>
    <row r="43" spans="2:29" x14ac:dyDescent="0.25">
      <c r="B43" s="11">
        <v>541</v>
      </c>
      <c r="C43" s="11" t="s">
        <v>1091</v>
      </c>
      <c r="AC43" s="24">
        <v>0</v>
      </c>
    </row>
    <row r="44" spans="2:29" x14ac:dyDescent="0.25">
      <c r="B44" s="11">
        <v>564</v>
      </c>
      <c r="C44" s="11" t="s">
        <v>76</v>
      </c>
      <c r="AC44" s="24">
        <v>15000</v>
      </c>
    </row>
    <row r="46" spans="2:29" x14ac:dyDescent="0.25">
      <c r="AA46" s="25"/>
      <c r="AB46" s="26" t="s">
        <v>27</v>
      </c>
      <c r="AC46" s="27">
        <f>SUM(AC26:AC44)</f>
        <v>1205000</v>
      </c>
    </row>
    <row r="47" spans="2:29" x14ac:dyDescent="0.25">
      <c r="B47" s="5"/>
      <c r="C47" s="5"/>
      <c r="D47" s="5"/>
      <c r="E47" s="5"/>
      <c r="F47" s="5"/>
      <c r="G47" s="5"/>
      <c r="H47" s="5"/>
      <c r="I47" s="5"/>
      <c r="J47" s="5"/>
      <c r="K47" s="5"/>
      <c r="L47" s="5"/>
      <c r="M47" s="5"/>
      <c r="N47" s="5"/>
      <c r="O47" s="5"/>
      <c r="P47" s="5"/>
      <c r="Q47" s="6"/>
      <c r="R47" s="5"/>
      <c r="S47" s="5"/>
      <c r="T47" s="5"/>
      <c r="U47" s="5"/>
      <c r="V47" s="5"/>
      <c r="W47" s="5"/>
      <c r="X47" s="5"/>
      <c r="Y47" s="5"/>
      <c r="Z47" s="5"/>
      <c r="AA47" s="5"/>
      <c r="AB47" s="5"/>
      <c r="AC47" s="30"/>
    </row>
    <row r="48" spans="2:29" x14ac:dyDescent="0.25">
      <c r="AC48" s="24"/>
    </row>
    <row r="49" spans="2:29" x14ac:dyDescent="0.25">
      <c r="B49" s="19" t="s">
        <v>28</v>
      </c>
      <c r="C49" s="25"/>
      <c r="D49" s="25"/>
      <c r="R49" s="19" t="s">
        <v>29</v>
      </c>
      <c r="S49" s="25"/>
      <c r="T49" s="25"/>
      <c r="AC49" s="24"/>
    </row>
    <row r="50" spans="2:29" x14ac:dyDescent="0.25">
      <c r="B50" s="140" t="s">
        <v>1092</v>
      </c>
      <c r="C50" s="140"/>
      <c r="D50" s="140"/>
      <c r="E50" s="140"/>
      <c r="F50" s="140"/>
      <c r="G50" s="140"/>
      <c r="H50" s="140"/>
      <c r="I50" s="140"/>
      <c r="J50" s="140"/>
      <c r="K50" s="140"/>
      <c r="L50" s="140"/>
      <c r="M50" s="140"/>
      <c r="N50" s="140"/>
      <c r="O50" s="140"/>
      <c r="P50" s="140"/>
      <c r="R50" s="31" t="s">
        <v>1093</v>
      </c>
      <c r="AC50" s="24"/>
    </row>
    <row r="51" spans="2:29" x14ac:dyDescent="0.25">
      <c r="AC51" s="24"/>
    </row>
    <row r="52" spans="2:29" x14ac:dyDescent="0.25">
      <c r="B52" s="19" t="s">
        <v>30</v>
      </c>
      <c r="C52" s="25"/>
      <c r="D52" s="25"/>
      <c r="AC52" s="24"/>
    </row>
    <row r="53" spans="2:29" x14ac:dyDescent="0.25">
      <c r="B53">
        <v>0</v>
      </c>
      <c r="AC53" s="24"/>
    </row>
    <row r="54" spans="2:29" x14ac:dyDescent="0.25">
      <c r="B54" s="19" t="s">
        <v>31</v>
      </c>
      <c r="C54" s="25"/>
      <c r="D54" s="25"/>
      <c r="AC54" s="24"/>
    </row>
    <row r="55" spans="2:29" x14ac:dyDescent="0.25">
      <c r="B55">
        <v>440</v>
      </c>
      <c r="AC55" s="24"/>
    </row>
    <row r="56" spans="2:29" x14ac:dyDescent="0.25">
      <c r="B56" s="5"/>
      <c r="C56" s="5"/>
      <c r="D56" s="5"/>
      <c r="E56" s="5"/>
      <c r="F56" s="5"/>
      <c r="G56" s="5"/>
      <c r="H56" s="5"/>
      <c r="I56" s="5"/>
      <c r="J56" s="5"/>
      <c r="K56" s="5"/>
      <c r="L56" s="5"/>
      <c r="M56" s="5"/>
      <c r="N56" s="5"/>
      <c r="O56" s="5"/>
      <c r="P56" s="5"/>
      <c r="Q56" s="6"/>
      <c r="R56" s="5"/>
      <c r="S56" s="5"/>
      <c r="T56" s="5"/>
      <c r="U56" s="5"/>
      <c r="V56" s="5"/>
      <c r="W56" s="5"/>
      <c r="X56" s="5"/>
      <c r="Y56" s="5"/>
      <c r="Z56" s="5"/>
      <c r="AA56" s="5"/>
      <c r="AB56" s="5"/>
      <c r="AC56" s="30"/>
    </row>
    <row r="57" spans="2:29" x14ac:dyDescent="0.25">
      <c r="AC57" s="24"/>
    </row>
    <row r="58" spans="2:29" x14ac:dyDescent="0.25">
      <c r="B58" s="19" t="s">
        <v>32</v>
      </c>
      <c r="C58" s="25"/>
      <c r="D58" s="25"/>
      <c r="E58" s="25"/>
      <c r="AC58" s="24"/>
    </row>
    <row r="59" spans="2:29" x14ac:dyDescent="0.25">
      <c r="AC59" s="24"/>
    </row>
    <row r="60" spans="2:29" x14ac:dyDescent="0.25">
      <c r="AC60" s="24"/>
    </row>
    <row r="61" spans="2:29" x14ac:dyDescent="0.25">
      <c r="B61" s="19" t="s">
        <v>33</v>
      </c>
      <c r="C61" s="25"/>
      <c r="G61" s="19" t="s">
        <v>34</v>
      </c>
      <c r="H61" s="25"/>
      <c r="L61" s="19" t="s">
        <v>35</v>
      </c>
      <c r="M61" s="25"/>
      <c r="Q61" s="19" t="s">
        <v>36</v>
      </c>
      <c r="R61" s="25"/>
      <c r="U61" s="19" t="s">
        <v>37</v>
      </c>
      <c r="V61" s="25"/>
      <c r="Z61" s="19" t="s">
        <v>38</v>
      </c>
      <c r="AA61" s="25"/>
      <c r="AC61" s="24"/>
    </row>
    <row r="62" spans="2:29" x14ac:dyDescent="0.25">
      <c r="B62">
        <v>0</v>
      </c>
      <c r="G62">
        <v>40</v>
      </c>
      <c r="L62">
        <v>40</v>
      </c>
      <c r="Q62">
        <v>40</v>
      </c>
      <c r="R62" s="2"/>
      <c r="U62">
        <v>40</v>
      </c>
      <c r="Z62">
        <v>40</v>
      </c>
      <c r="AC62" s="24"/>
    </row>
    <row r="63" spans="2:29" x14ac:dyDescent="0.25">
      <c r="Q63"/>
      <c r="AC63" s="24"/>
    </row>
    <row r="64" spans="2:29" x14ac:dyDescent="0.25">
      <c r="B64" s="19" t="s">
        <v>39</v>
      </c>
      <c r="C64" s="25"/>
      <c r="G64" s="19" t="s">
        <v>40</v>
      </c>
      <c r="H64" s="25"/>
      <c r="L64" s="19" t="s">
        <v>41</v>
      </c>
      <c r="M64" s="25"/>
      <c r="N64" s="25"/>
      <c r="Q64" s="19" t="s">
        <v>42</v>
      </c>
      <c r="R64" s="25"/>
      <c r="U64" s="19" t="s">
        <v>43</v>
      </c>
      <c r="V64" s="25"/>
      <c r="W64" s="25"/>
      <c r="Z64" s="19" t="s">
        <v>44</v>
      </c>
      <c r="AA64" s="25"/>
      <c r="AB64" s="25"/>
      <c r="AC64" s="24"/>
    </row>
    <row r="65" spans="2:29" x14ac:dyDescent="0.25">
      <c r="B65">
        <v>40</v>
      </c>
      <c r="G65">
        <v>40</v>
      </c>
      <c r="L65">
        <v>40</v>
      </c>
      <c r="Q65">
        <v>40</v>
      </c>
      <c r="U65">
        <v>40</v>
      </c>
      <c r="Z65">
        <v>40</v>
      </c>
      <c r="AC65" s="24"/>
    </row>
  </sheetData>
  <mergeCells count="4">
    <mergeCell ref="B12:AC12"/>
    <mergeCell ref="R18:AC18"/>
    <mergeCell ref="R21:AC21"/>
    <mergeCell ref="B50:P50"/>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0"/>
  <dimension ref="A2:AC74"/>
  <sheetViews>
    <sheetView workbookViewId="0">
      <selection activeCell="A51" sqref="A51"/>
    </sheetView>
  </sheetViews>
  <sheetFormatPr baseColWidth="10" defaultColWidth="3.7109375" defaultRowHeight="15" x14ac:dyDescent="0.25"/>
  <cols>
    <col min="2" max="2" width="4" bestFit="1" customWidth="1"/>
    <col min="15" max="15" width="3.140625" customWidth="1"/>
    <col min="16" max="16" width="2.5703125" customWidth="1"/>
    <col min="17" max="17" width="3.7109375" style="2"/>
    <col min="29" max="29" width="16.28515625" style="24" bestFit="1" customWidth="1"/>
  </cols>
  <sheetData>
    <row r="2" spans="1:29" ht="18.75" x14ac:dyDescent="0.3">
      <c r="B2" s="1" t="s">
        <v>0</v>
      </c>
    </row>
    <row r="3" spans="1:29" ht="15.75" x14ac:dyDescent="0.25">
      <c r="B3" s="3" t="s">
        <v>1094</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7" t="s">
        <v>1095</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ht="32.25" customHeight="1" x14ac:dyDescent="0.25">
      <c r="B12" s="149" t="s">
        <v>1096</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x14ac:dyDescent="0.25">
      <c r="B15" s="149" t="s">
        <v>1097</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30.75" customHeight="1" x14ac:dyDescent="0.25">
      <c r="B18" s="33" t="s">
        <v>9</v>
      </c>
      <c r="C18" s="14"/>
      <c r="D18" s="14"/>
      <c r="E18" s="14"/>
      <c r="F18" s="14"/>
      <c r="G18" s="14"/>
      <c r="H18" s="14"/>
      <c r="I18" s="14"/>
      <c r="J18" s="14"/>
      <c r="K18" s="14"/>
      <c r="L18" s="14"/>
      <c r="M18" s="14"/>
      <c r="N18" s="14"/>
      <c r="O18" s="14"/>
      <c r="P18" s="14"/>
      <c r="Q18" s="15"/>
      <c r="R18" s="149" t="s">
        <v>1098</v>
      </c>
      <c r="S18" s="149"/>
      <c r="T18" s="149"/>
      <c r="U18" s="149"/>
      <c r="V18" s="149"/>
      <c r="W18" s="149"/>
      <c r="X18" s="149"/>
      <c r="Y18" s="149"/>
      <c r="Z18" s="149"/>
      <c r="AA18" s="149"/>
      <c r="AB18" s="149"/>
      <c r="AC18" s="149"/>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33" customHeight="1" x14ac:dyDescent="0.25">
      <c r="B21" s="60" t="s">
        <v>629</v>
      </c>
      <c r="C21" s="14"/>
      <c r="D21" s="14"/>
      <c r="E21" s="14"/>
      <c r="F21" s="14"/>
      <c r="G21" s="14"/>
      <c r="H21" s="14"/>
      <c r="I21" s="14"/>
      <c r="J21" s="14"/>
      <c r="K21" s="14"/>
      <c r="L21" s="14"/>
      <c r="M21" s="14"/>
      <c r="N21" s="14"/>
      <c r="O21" s="14"/>
      <c r="P21" s="14"/>
      <c r="Q21" s="15"/>
      <c r="R21" s="149" t="s">
        <v>1099</v>
      </c>
      <c r="S21" s="149"/>
      <c r="T21" s="149"/>
      <c r="U21" s="149"/>
      <c r="V21" s="149"/>
      <c r="W21" s="149"/>
      <c r="X21" s="149"/>
      <c r="Y21" s="149"/>
      <c r="Z21" s="149"/>
      <c r="AA21" s="149"/>
      <c r="AB21" s="149"/>
      <c r="AC21" s="149"/>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211</v>
      </c>
      <c r="C26" s="23" t="s">
        <v>17</v>
      </c>
      <c r="AC26" s="24">
        <v>5000</v>
      </c>
    </row>
    <row r="27" spans="1:29" x14ac:dyDescent="0.25">
      <c r="B27" s="23">
        <v>214</v>
      </c>
      <c r="C27" s="23" t="s">
        <v>65</v>
      </c>
      <c r="AC27" s="24">
        <v>20000</v>
      </c>
    </row>
    <row r="28" spans="1:29" x14ac:dyDescent="0.25">
      <c r="B28" s="23">
        <v>246</v>
      </c>
      <c r="C28" s="23" t="s">
        <v>67</v>
      </c>
      <c r="AC28" s="24">
        <v>20000</v>
      </c>
    </row>
    <row r="29" spans="1:29" x14ac:dyDescent="0.25">
      <c r="B29" s="23">
        <v>294</v>
      </c>
      <c r="C29" s="23" t="s">
        <v>108</v>
      </c>
      <c r="AC29" s="24">
        <f>100000+50000</f>
        <v>150000</v>
      </c>
    </row>
    <row r="30" spans="1:29" x14ac:dyDescent="0.25">
      <c r="B30" s="23">
        <v>296</v>
      </c>
      <c r="C30" s="23" t="s">
        <v>1100</v>
      </c>
      <c r="AC30" s="24">
        <f>20000-10000</f>
        <v>10000</v>
      </c>
    </row>
    <row r="31" spans="1:29" x14ac:dyDescent="0.25">
      <c r="B31" s="23">
        <v>298</v>
      </c>
      <c r="C31" s="23" t="s">
        <v>169</v>
      </c>
      <c r="AC31" s="24">
        <v>10000</v>
      </c>
    </row>
    <row r="32" spans="1:29" x14ac:dyDescent="0.25">
      <c r="B32" s="11">
        <v>353</v>
      </c>
      <c r="C32" s="11" t="s">
        <v>111</v>
      </c>
      <c r="AC32" s="24">
        <v>100000</v>
      </c>
    </row>
    <row r="33" spans="2:29" x14ac:dyDescent="0.25">
      <c r="B33" s="11">
        <v>372</v>
      </c>
      <c r="C33" s="11" t="s">
        <v>20</v>
      </c>
      <c r="AC33" s="24">
        <v>10000</v>
      </c>
    </row>
    <row r="34" spans="2:29" x14ac:dyDescent="0.25">
      <c r="B34" s="11">
        <v>375</v>
      </c>
      <c r="C34" s="11" t="s">
        <v>21</v>
      </c>
      <c r="AC34" s="24">
        <v>10000</v>
      </c>
    </row>
    <row r="35" spans="2:29" x14ac:dyDescent="0.25">
      <c r="B35" s="11">
        <v>515</v>
      </c>
      <c r="C35" s="11" t="s">
        <v>117</v>
      </c>
      <c r="AC35" s="24">
        <v>300000</v>
      </c>
    </row>
    <row r="36" spans="2:29" x14ac:dyDescent="0.25">
      <c r="B36" s="11">
        <v>564</v>
      </c>
      <c r="C36" s="11" t="s">
        <v>1101</v>
      </c>
      <c r="AC36" s="24">
        <v>50000</v>
      </c>
    </row>
    <row r="38" spans="2:29" x14ac:dyDescent="0.25">
      <c r="AA38" s="25"/>
      <c r="AB38" s="26" t="s">
        <v>27</v>
      </c>
      <c r="AC38" s="68">
        <f>SUM(AC26:AC36)</f>
        <v>685000</v>
      </c>
    </row>
    <row r="39" spans="2:29" x14ac:dyDescent="0.25">
      <c r="B39" s="5"/>
      <c r="C39" s="5"/>
      <c r="D39" s="5"/>
      <c r="E39" s="5"/>
      <c r="F39" s="5"/>
      <c r="G39" s="5"/>
      <c r="H39" s="5"/>
      <c r="I39" s="5"/>
      <c r="J39" s="5"/>
      <c r="K39" s="5"/>
      <c r="L39" s="5"/>
      <c r="M39" s="5"/>
      <c r="N39" s="5"/>
      <c r="O39" s="5"/>
      <c r="P39" s="5"/>
      <c r="Q39" s="6"/>
      <c r="R39" s="5"/>
      <c r="S39" s="5"/>
      <c r="T39" s="5"/>
      <c r="U39" s="5"/>
      <c r="V39" s="5"/>
      <c r="W39" s="5"/>
      <c r="X39" s="5"/>
      <c r="Y39" s="5"/>
      <c r="Z39" s="5"/>
      <c r="AA39" s="5"/>
      <c r="AB39" s="5"/>
      <c r="AC39" s="30"/>
    </row>
    <row r="41" spans="2:29" x14ac:dyDescent="0.25">
      <c r="B41" s="19" t="s">
        <v>28</v>
      </c>
      <c r="C41" s="25"/>
      <c r="D41" s="25"/>
      <c r="R41" s="19" t="s">
        <v>29</v>
      </c>
      <c r="S41" s="25"/>
      <c r="T41" s="25"/>
    </row>
    <row r="42" spans="2:29" x14ac:dyDescent="0.25">
      <c r="B42" s="154" t="s">
        <v>1102</v>
      </c>
      <c r="C42" s="154"/>
      <c r="D42" s="154"/>
      <c r="E42" s="154"/>
      <c r="F42" s="154"/>
      <c r="G42" s="154"/>
      <c r="H42" s="154"/>
      <c r="I42" s="154"/>
      <c r="J42" s="154"/>
      <c r="K42" s="154"/>
      <c r="L42" s="154"/>
      <c r="M42" s="154"/>
      <c r="N42" s="154"/>
      <c r="O42" s="154"/>
      <c r="P42" s="154"/>
      <c r="R42" s="44" t="s">
        <v>1103</v>
      </c>
    </row>
    <row r="44" spans="2:29" x14ac:dyDescent="0.25">
      <c r="B44" s="19" t="s">
        <v>30</v>
      </c>
      <c r="C44" s="25"/>
      <c r="D44" s="25"/>
    </row>
    <row r="45" spans="2:29" x14ac:dyDescent="0.25">
      <c r="B45">
        <v>0</v>
      </c>
    </row>
    <row r="47" spans="2:29" x14ac:dyDescent="0.25">
      <c r="B47" s="19" t="s">
        <v>31</v>
      </c>
      <c r="C47" s="25"/>
      <c r="D47" s="25"/>
    </row>
    <row r="48" spans="2:29" x14ac:dyDescent="0.25">
      <c r="B48">
        <v>40</v>
      </c>
    </row>
    <row r="49" spans="2:29" x14ac:dyDescent="0.25">
      <c r="B49" s="5"/>
      <c r="C49" s="5"/>
      <c r="D49" s="5"/>
      <c r="E49" s="5"/>
      <c r="F49" s="5"/>
      <c r="G49" s="5"/>
      <c r="H49" s="5"/>
      <c r="I49" s="5"/>
      <c r="J49" s="5"/>
      <c r="K49" s="5"/>
      <c r="L49" s="5"/>
      <c r="M49" s="5"/>
      <c r="N49" s="5"/>
      <c r="O49" s="5"/>
      <c r="P49" s="5"/>
      <c r="Q49" s="6"/>
      <c r="R49" s="5"/>
      <c r="S49" s="5"/>
      <c r="T49" s="5"/>
      <c r="U49" s="5"/>
      <c r="V49" s="5"/>
      <c r="W49" s="5"/>
      <c r="X49" s="5"/>
      <c r="Y49" s="5"/>
      <c r="Z49" s="5"/>
      <c r="AA49" s="5"/>
      <c r="AB49" s="5"/>
      <c r="AC49" s="30"/>
    </row>
    <row r="51" spans="2:29" x14ac:dyDescent="0.25">
      <c r="B51" s="19" t="s">
        <v>32</v>
      </c>
      <c r="C51" s="25"/>
      <c r="D51" s="25"/>
      <c r="E51" s="25"/>
    </row>
    <row r="53" spans="2:29" x14ac:dyDescent="0.25">
      <c r="B53" s="19" t="s">
        <v>33</v>
      </c>
      <c r="C53" s="25"/>
      <c r="G53" s="19" t="s">
        <v>34</v>
      </c>
      <c r="H53" s="25"/>
      <c r="L53" s="19" t="s">
        <v>35</v>
      </c>
      <c r="M53" s="25"/>
      <c r="Q53" s="19" t="s">
        <v>36</v>
      </c>
      <c r="R53" s="25"/>
      <c r="U53" s="19" t="s">
        <v>37</v>
      </c>
      <c r="V53" s="25"/>
      <c r="Z53" s="19" t="s">
        <v>38</v>
      </c>
      <c r="AA53" s="25"/>
    </row>
    <row r="54" spans="2:29" x14ac:dyDescent="0.25">
      <c r="B54" t="s">
        <v>80</v>
      </c>
      <c r="Q54">
        <v>40</v>
      </c>
      <c r="R54" s="2"/>
    </row>
    <row r="55" spans="2:29" x14ac:dyDescent="0.25">
      <c r="B55" s="19" t="s">
        <v>39</v>
      </c>
      <c r="C55" s="25"/>
      <c r="G55" s="19" t="s">
        <v>40</v>
      </c>
      <c r="H55" s="25"/>
      <c r="L55" s="19" t="s">
        <v>41</v>
      </c>
      <c r="M55" s="25"/>
      <c r="N55" s="25"/>
      <c r="Q55" s="19" t="s">
        <v>42</v>
      </c>
      <c r="R55" s="25"/>
      <c r="U55" s="19" t="s">
        <v>43</v>
      </c>
      <c r="V55" s="25"/>
      <c r="W55" s="25"/>
      <c r="Z55" s="19" t="s">
        <v>44</v>
      </c>
      <c r="AA55" s="25"/>
      <c r="AB55" s="25"/>
    </row>
    <row r="56" spans="2:29" x14ac:dyDescent="0.25">
      <c r="B56" s="5"/>
      <c r="C56" s="5"/>
      <c r="D56" s="5"/>
      <c r="E56" s="5"/>
      <c r="F56" s="5"/>
      <c r="G56" s="5"/>
      <c r="H56" s="5"/>
      <c r="I56" s="5"/>
      <c r="J56" s="5"/>
      <c r="K56" s="5"/>
      <c r="L56" s="5"/>
      <c r="M56" s="5"/>
      <c r="N56" s="5"/>
      <c r="O56" s="5"/>
      <c r="P56" s="5"/>
      <c r="Q56" s="6"/>
      <c r="R56" s="5"/>
      <c r="S56" s="5"/>
      <c r="T56" s="5"/>
      <c r="U56" s="5"/>
      <c r="V56" s="5"/>
      <c r="W56" s="5"/>
      <c r="X56" s="5"/>
      <c r="Y56" s="5"/>
      <c r="Z56" s="5"/>
      <c r="AA56" s="5"/>
      <c r="AB56" s="5"/>
      <c r="AC56" s="30"/>
    </row>
    <row r="58" spans="2:29" x14ac:dyDescent="0.25">
      <c r="B58" s="19" t="s">
        <v>28</v>
      </c>
      <c r="C58" s="25"/>
      <c r="D58" s="25"/>
      <c r="R58" s="19" t="s">
        <v>29</v>
      </c>
      <c r="S58" s="25"/>
      <c r="T58" s="25"/>
    </row>
    <row r="59" spans="2:29" x14ac:dyDescent="0.25">
      <c r="B59" s="138" t="s">
        <v>1104</v>
      </c>
      <c r="C59" s="138"/>
      <c r="D59" s="138"/>
      <c r="E59" s="138"/>
      <c r="F59" s="138"/>
      <c r="G59" s="138"/>
      <c r="H59" s="138"/>
      <c r="I59" s="138"/>
      <c r="J59" s="138"/>
      <c r="K59" s="138"/>
      <c r="L59" s="138"/>
      <c r="M59" s="138"/>
      <c r="N59" s="138"/>
      <c r="O59" s="138"/>
      <c r="P59" s="138"/>
      <c r="R59" s="44" t="s">
        <v>1105</v>
      </c>
    </row>
    <row r="61" spans="2:29" x14ac:dyDescent="0.25">
      <c r="B61" s="19" t="s">
        <v>30</v>
      </c>
      <c r="C61" s="25"/>
      <c r="D61" s="25"/>
    </row>
    <row r="62" spans="2:29" x14ac:dyDescent="0.25">
      <c r="B62">
        <v>0</v>
      </c>
    </row>
    <row r="64" spans="2:29" x14ac:dyDescent="0.25">
      <c r="B64" s="19" t="s">
        <v>31</v>
      </c>
      <c r="C64" s="25"/>
      <c r="D64" s="25"/>
    </row>
    <row r="65" spans="2:29" x14ac:dyDescent="0.25">
      <c r="B65">
        <v>470</v>
      </c>
    </row>
    <row r="66" spans="2:29" x14ac:dyDescent="0.25">
      <c r="B66" s="5"/>
      <c r="C66" s="5"/>
      <c r="D66" s="5"/>
      <c r="E66" s="5"/>
      <c r="F66" s="5"/>
      <c r="G66" s="5"/>
      <c r="H66" s="5"/>
      <c r="I66" s="5"/>
      <c r="J66" s="5"/>
      <c r="K66" s="5"/>
      <c r="L66" s="5"/>
      <c r="M66" s="5"/>
      <c r="N66" s="5"/>
      <c r="O66" s="5"/>
      <c r="P66" s="5"/>
      <c r="Q66" s="6"/>
      <c r="R66" s="5"/>
      <c r="S66" s="5"/>
      <c r="T66" s="5"/>
      <c r="U66" s="5"/>
      <c r="V66" s="5"/>
      <c r="W66" s="5"/>
      <c r="X66" s="5"/>
      <c r="Y66" s="5"/>
      <c r="Z66" s="5"/>
      <c r="AA66" s="5"/>
      <c r="AB66" s="5"/>
      <c r="AC66" s="30"/>
    </row>
    <row r="68" spans="2:29" x14ac:dyDescent="0.25">
      <c r="B68" s="19" t="s">
        <v>32</v>
      </c>
      <c r="C68" s="25"/>
      <c r="D68" s="25"/>
      <c r="E68" s="25"/>
    </row>
    <row r="70" spans="2:29" x14ac:dyDescent="0.25">
      <c r="B70" s="19" t="s">
        <v>33</v>
      </c>
      <c r="C70" s="25"/>
      <c r="G70" s="19" t="s">
        <v>34</v>
      </c>
      <c r="H70" s="25"/>
      <c r="L70" s="19" t="s">
        <v>35</v>
      </c>
      <c r="M70" s="25"/>
      <c r="Q70" s="19" t="s">
        <v>36</v>
      </c>
      <c r="R70" s="25"/>
      <c r="U70" s="19" t="s">
        <v>37</v>
      </c>
      <c r="V70" s="25"/>
      <c r="Z70" s="19" t="s">
        <v>38</v>
      </c>
      <c r="AA70" s="25"/>
    </row>
    <row r="71" spans="2:29" x14ac:dyDescent="0.25">
      <c r="B71">
        <v>70</v>
      </c>
      <c r="G71">
        <v>30</v>
      </c>
      <c r="L71">
        <v>30</v>
      </c>
      <c r="Q71">
        <v>30</v>
      </c>
      <c r="R71" s="2"/>
      <c r="U71">
        <v>30</v>
      </c>
      <c r="Z71">
        <v>30</v>
      </c>
    </row>
    <row r="72" spans="2:29" x14ac:dyDescent="0.25">
      <c r="Q72"/>
    </row>
    <row r="73" spans="2:29" x14ac:dyDescent="0.25">
      <c r="B73" s="19" t="s">
        <v>39</v>
      </c>
      <c r="C73" s="25"/>
      <c r="G73" s="19" t="s">
        <v>40</v>
      </c>
      <c r="H73" s="25"/>
      <c r="L73" s="19" t="s">
        <v>41</v>
      </c>
      <c r="M73" s="25"/>
      <c r="N73" s="25"/>
      <c r="Q73" s="19" t="s">
        <v>42</v>
      </c>
      <c r="R73" s="25"/>
      <c r="U73" s="19" t="s">
        <v>43</v>
      </c>
      <c r="V73" s="25"/>
      <c r="W73" s="25"/>
      <c r="Z73" s="19" t="s">
        <v>44</v>
      </c>
      <c r="AA73" s="25"/>
      <c r="AB73" s="25"/>
    </row>
    <row r="74" spans="2:29" x14ac:dyDescent="0.25">
      <c r="B74">
        <v>30</v>
      </c>
      <c r="G74">
        <v>30</v>
      </c>
      <c r="L74">
        <v>30</v>
      </c>
      <c r="Q74" s="2">
        <v>40</v>
      </c>
      <c r="U74">
        <v>50</v>
      </c>
      <c r="Z74">
        <v>70</v>
      </c>
    </row>
  </sheetData>
  <mergeCells count="6">
    <mergeCell ref="B59:P59"/>
    <mergeCell ref="B12:AC12"/>
    <mergeCell ref="B15:AC15"/>
    <mergeCell ref="R18:AC18"/>
    <mergeCell ref="R21:AC21"/>
    <mergeCell ref="B42:P42"/>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A2:AF67"/>
  <sheetViews>
    <sheetView workbookViewId="0">
      <selection activeCell="A51" sqref="A51:IV51"/>
    </sheetView>
  </sheetViews>
  <sheetFormatPr baseColWidth="10" defaultColWidth="3.7109375" defaultRowHeight="15" x14ac:dyDescent="0.25"/>
  <cols>
    <col min="2" max="2" width="4" bestFit="1" customWidth="1"/>
    <col min="15" max="15" width="3" customWidth="1"/>
    <col min="16" max="16" width="3.140625" customWidth="1"/>
    <col min="17" max="17" width="3.7109375" style="2"/>
    <col min="29" max="29" width="16.28515625" style="24" bestFit="1" customWidth="1"/>
  </cols>
  <sheetData>
    <row r="2" spans="1:29" ht="18.75" x14ac:dyDescent="0.3">
      <c r="B2" s="1" t="s">
        <v>0</v>
      </c>
    </row>
    <row r="3" spans="1:29" ht="15.75" x14ac:dyDescent="0.25">
      <c r="B3" s="3" t="s">
        <v>1106</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customHeight="1" x14ac:dyDescent="0.25">
      <c r="B9" s="174" t="s">
        <v>1107</v>
      </c>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56" t="s">
        <v>47</v>
      </c>
    </row>
    <row r="10" spans="1:29" ht="15" customHeight="1" x14ac:dyDescent="0.25">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ht="15" customHeight="1" x14ac:dyDescent="0.25">
      <c r="B12" s="174" t="s">
        <v>1108</v>
      </c>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65"/>
    </row>
    <row r="13" spans="1:29" ht="15" customHeight="1" x14ac:dyDescent="0.25">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ht="15" customHeight="1" x14ac:dyDescent="0.25">
      <c r="B15" s="174" t="s">
        <v>1109</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row>
    <row r="16" spans="1:29" ht="15" customHeight="1" x14ac:dyDescent="0.25">
      <c r="B16" s="122"/>
      <c r="C16" s="122"/>
      <c r="D16" s="122"/>
      <c r="E16" s="122"/>
      <c r="F16" s="122"/>
      <c r="G16" s="122"/>
      <c r="H16" s="12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28.5" customHeight="1" x14ac:dyDescent="0.25">
      <c r="B18" s="33" t="s">
        <v>9</v>
      </c>
      <c r="C18" s="14"/>
      <c r="D18" s="14"/>
      <c r="E18" s="14"/>
      <c r="F18" s="14"/>
      <c r="G18" s="14"/>
      <c r="H18" s="14"/>
      <c r="I18" s="14"/>
      <c r="J18" s="14"/>
      <c r="K18" s="14"/>
      <c r="L18" s="14"/>
      <c r="M18" s="14"/>
      <c r="N18" s="14"/>
      <c r="O18" s="14"/>
      <c r="P18" s="14"/>
      <c r="Q18" s="15"/>
      <c r="R18" s="175" t="s">
        <v>1110</v>
      </c>
      <c r="S18" s="175"/>
      <c r="T18" s="175"/>
      <c r="U18" s="175"/>
      <c r="V18" s="175"/>
      <c r="W18" s="175"/>
      <c r="X18" s="175"/>
      <c r="Y18" s="175"/>
      <c r="Z18" s="175"/>
      <c r="AA18" s="175"/>
      <c r="AB18" s="175"/>
      <c r="AC18" s="175"/>
    </row>
    <row r="19" spans="1:29" ht="15" customHeight="1" x14ac:dyDescent="0.25">
      <c r="B19" s="12"/>
      <c r="C19" s="12"/>
      <c r="D19" s="12"/>
      <c r="E19" s="12"/>
      <c r="F19" s="12"/>
      <c r="G19" s="12"/>
      <c r="H19" s="12"/>
      <c r="I19" s="12"/>
      <c r="J19" s="12"/>
      <c r="K19" s="12"/>
      <c r="L19" s="12"/>
      <c r="M19" s="12"/>
      <c r="N19" s="12"/>
      <c r="O19" s="12"/>
      <c r="P19" s="12"/>
      <c r="Q19" s="11"/>
      <c r="R19" s="122"/>
      <c r="S19" s="12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32.25" customHeight="1" x14ac:dyDescent="0.25">
      <c r="B21" s="124" t="s">
        <v>210</v>
      </c>
      <c r="C21" s="125"/>
      <c r="D21" s="125"/>
      <c r="E21" s="125"/>
      <c r="F21" s="125"/>
      <c r="G21" s="125"/>
      <c r="H21" s="125"/>
      <c r="I21" s="125"/>
      <c r="J21" s="125"/>
      <c r="K21" s="125"/>
      <c r="L21" s="125"/>
      <c r="M21" s="125"/>
      <c r="N21" s="125"/>
      <c r="O21" s="125"/>
      <c r="P21" s="125"/>
      <c r="Q21" s="125"/>
      <c r="R21" s="175" t="s">
        <v>1111</v>
      </c>
      <c r="S21" s="175"/>
      <c r="T21" s="175"/>
      <c r="U21" s="175"/>
      <c r="V21" s="175"/>
      <c r="W21" s="175"/>
      <c r="X21" s="175"/>
      <c r="Y21" s="175"/>
      <c r="Z21" s="175"/>
      <c r="AA21" s="175"/>
      <c r="AB21" s="175"/>
      <c r="AC21" s="175"/>
    </row>
    <row r="22" spans="1:29" ht="15" customHeight="1" x14ac:dyDescent="0.25">
      <c r="A22" s="5"/>
      <c r="B22" s="17"/>
      <c r="C22" s="17"/>
      <c r="D22" s="17"/>
      <c r="E22" s="17"/>
      <c r="F22" s="17"/>
      <c r="G22" s="17"/>
      <c r="H22" s="17"/>
      <c r="I22" s="17"/>
      <c r="J22" s="17"/>
      <c r="K22" s="17"/>
      <c r="L22" s="17"/>
      <c r="M22" s="17"/>
      <c r="N22" s="17"/>
      <c r="O22" s="17"/>
      <c r="P22" s="17"/>
      <c r="Q22" s="18"/>
      <c r="R22" s="126"/>
      <c r="S22" s="126"/>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211</v>
      </c>
      <c r="C26" s="23" t="s">
        <v>17</v>
      </c>
      <c r="AC26" s="24">
        <v>26000</v>
      </c>
    </row>
    <row r="27" spans="1:29" x14ac:dyDescent="0.25">
      <c r="B27" s="23">
        <v>214</v>
      </c>
      <c r="C27" s="23" t="s">
        <v>65</v>
      </c>
      <c r="AC27" s="24">
        <v>3000</v>
      </c>
    </row>
    <row r="28" spans="1:29" x14ac:dyDescent="0.25">
      <c r="B28" s="23">
        <v>215</v>
      </c>
      <c r="C28" s="23" t="s">
        <v>52</v>
      </c>
      <c r="AC28" s="24">
        <v>35050</v>
      </c>
    </row>
    <row r="29" spans="1:29" x14ac:dyDescent="0.25">
      <c r="B29" s="23">
        <v>218</v>
      </c>
      <c r="C29" s="23" t="s">
        <v>104</v>
      </c>
      <c r="AB29" s="39"/>
      <c r="AC29" s="24">
        <f>20000+13500</f>
        <v>33500</v>
      </c>
    </row>
    <row r="30" spans="1:29" x14ac:dyDescent="0.25">
      <c r="B30" s="23">
        <v>221</v>
      </c>
      <c r="C30" s="23" t="s">
        <v>66</v>
      </c>
      <c r="AC30" s="115">
        <v>8000</v>
      </c>
    </row>
    <row r="31" spans="1:29" x14ac:dyDescent="0.25">
      <c r="B31" s="11">
        <v>336</v>
      </c>
      <c r="C31" s="11" t="s">
        <v>126</v>
      </c>
      <c r="AC31" s="24">
        <v>0</v>
      </c>
    </row>
    <row r="32" spans="1:29" x14ac:dyDescent="0.25">
      <c r="B32" s="11">
        <v>371</v>
      </c>
      <c r="C32" s="11" t="s">
        <v>19</v>
      </c>
      <c r="AC32" s="24">
        <v>4000</v>
      </c>
    </row>
    <row r="33" spans="2:32" x14ac:dyDescent="0.25">
      <c r="B33" s="11">
        <v>372</v>
      </c>
      <c r="C33" s="11" t="s">
        <v>20</v>
      </c>
      <c r="AC33" s="24">
        <v>1800</v>
      </c>
    </row>
    <row r="34" spans="2:32" x14ac:dyDescent="0.25">
      <c r="B34" s="11">
        <v>375</v>
      </c>
      <c r="C34" s="11" t="s">
        <v>21</v>
      </c>
      <c r="AC34" s="24">
        <v>900</v>
      </c>
    </row>
    <row r="35" spans="2:32" x14ac:dyDescent="0.25">
      <c r="B35" s="11">
        <v>511</v>
      </c>
      <c r="C35" s="11" t="s">
        <v>24</v>
      </c>
      <c r="AC35" s="24">
        <v>3000</v>
      </c>
    </row>
    <row r="36" spans="2:32" x14ac:dyDescent="0.25">
      <c r="B36" s="11">
        <v>564</v>
      </c>
      <c r="C36" s="11" t="s">
        <v>76</v>
      </c>
      <c r="AC36" s="24">
        <v>18000</v>
      </c>
    </row>
    <row r="38" spans="2:32" x14ac:dyDescent="0.25">
      <c r="AA38" s="25"/>
      <c r="AB38" s="26" t="s">
        <v>27</v>
      </c>
      <c r="AC38" s="68">
        <f>SUM(AC26:AC36)</f>
        <v>133250</v>
      </c>
    </row>
    <row r="39" spans="2:32" x14ac:dyDescent="0.25">
      <c r="X39" s="28"/>
      <c r="Y39" s="28"/>
      <c r="Z39" s="28"/>
      <c r="AA39" s="28"/>
      <c r="AB39" s="28"/>
    </row>
    <row r="41" spans="2:32" x14ac:dyDescent="0.25">
      <c r="B41" s="5"/>
      <c r="C41" s="5"/>
      <c r="D41" s="5"/>
      <c r="E41" s="5"/>
      <c r="F41" s="5"/>
      <c r="G41" s="5"/>
      <c r="H41" s="5"/>
      <c r="I41" s="5"/>
      <c r="J41" s="5"/>
      <c r="K41" s="5"/>
      <c r="L41" s="5"/>
      <c r="M41" s="5"/>
      <c r="N41" s="5"/>
      <c r="O41" s="5"/>
      <c r="P41" s="5"/>
      <c r="Q41" s="6"/>
      <c r="R41" s="5"/>
      <c r="S41" s="5"/>
      <c r="T41" s="5"/>
      <c r="U41" s="5"/>
      <c r="V41" s="5"/>
      <c r="W41" s="5"/>
      <c r="X41" s="5"/>
      <c r="Y41" s="5"/>
      <c r="Z41" s="5"/>
      <c r="AA41" s="5"/>
      <c r="AB41" s="5"/>
      <c r="AC41" s="30"/>
    </row>
    <row r="43" spans="2:32" x14ac:dyDescent="0.25">
      <c r="B43" s="19" t="s">
        <v>28</v>
      </c>
      <c r="C43" s="25"/>
      <c r="D43" s="25"/>
      <c r="R43" s="19" t="s">
        <v>29</v>
      </c>
      <c r="S43" s="25"/>
      <c r="T43" s="25"/>
    </row>
    <row r="44" spans="2:32" ht="30" customHeight="1" x14ac:dyDescent="0.25">
      <c r="B44" s="176" t="s">
        <v>1112</v>
      </c>
      <c r="C44" s="176"/>
      <c r="D44" s="176"/>
      <c r="E44" s="176"/>
      <c r="F44" s="176"/>
      <c r="G44" s="176"/>
      <c r="H44" s="176"/>
      <c r="I44" s="176"/>
      <c r="J44" s="176"/>
      <c r="K44" s="176"/>
      <c r="L44" s="176"/>
      <c r="M44" s="176"/>
      <c r="N44" s="176"/>
      <c r="O44" s="176"/>
      <c r="P44" s="176"/>
      <c r="R44" s="177" t="s">
        <v>1080</v>
      </c>
      <c r="S44" s="177"/>
      <c r="T44" s="177"/>
      <c r="U44" s="177"/>
      <c r="V44" s="177"/>
      <c r="W44" s="177"/>
      <c r="X44" s="177"/>
      <c r="Y44" s="177"/>
      <c r="Z44" s="177"/>
      <c r="AA44" s="177"/>
      <c r="AB44" s="177"/>
      <c r="AC44" s="177"/>
      <c r="AD44" s="127"/>
      <c r="AE44" s="127"/>
      <c r="AF44" s="127"/>
    </row>
    <row r="46" spans="2:32" x14ac:dyDescent="0.25">
      <c r="B46" s="19" t="s">
        <v>30</v>
      </c>
      <c r="C46" s="25"/>
      <c r="D46" s="25"/>
    </row>
    <row r="47" spans="2:32" x14ac:dyDescent="0.25">
      <c r="B47">
        <v>0</v>
      </c>
    </row>
    <row r="49" spans="2:29" x14ac:dyDescent="0.25">
      <c r="B49" s="19" t="s">
        <v>31</v>
      </c>
      <c r="C49" s="25"/>
      <c r="D49" s="25"/>
    </row>
    <row r="50" spans="2:29" x14ac:dyDescent="0.25">
      <c r="B50">
        <v>19</v>
      </c>
    </row>
    <row r="58" spans="2:29" x14ac:dyDescent="0.25">
      <c r="B58" s="5"/>
      <c r="C58" s="5"/>
      <c r="D58" s="5"/>
      <c r="E58" s="5"/>
      <c r="F58" s="5"/>
      <c r="G58" s="5"/>
      <c r="H58" s="5"/>
      <c r="I58" s="5"/>
      <c r="J58" s="5"/>
      <c r="K58" s="5"/>
      <c r="L58" s="5"/>
      <c r="M58" s="5"/>
      <c r="N58" s="5"/>
      <c r="O58" s="5"/>
      <c r="P58" s="5"/>
      <c r="Q58" s="6"/>
      <c r="R58" s="5"/>
      <c r="S58" s="5"/>
      <c r="T58" s="5"/>
      <c r="U58" s="5"/>
      <c r="V58" s="5"/>
      <c r="W58" s="5"/>
      <c r="X58" s="5"/>
      <c r="Y58" s="5"/>
      <c r="Z58" s="5"/>
      <c r="AA58" s="5"/>
      <c r="AB58" s="5"/>
      <c r="AC58" s="30"/>
    </row>
    <row r="60" spans="2:29" x14ac:dyDescent="0.25">
      <c r="B60" s="19" t="s">
        <v>32</v>
      </c>
      <c r="C60" s="25"/>
      <c r="D60" s="25"/>
      <c r="E60" s="25"/>
    </row>
    <row r="63" spans="2:29" x14ac:dyDescent="0.25">
      <c r="B63" s="19" t="s">
        <v>33</v>
      </c>
      <c r="C63" s="25"/>
      <c r="G63" s="19" t="s">
        <v>34</v>
      </c>
      <c r="H63" s="25"/>
      <c r="L63" s="19" t="s">
        <v>35</v>
      </c>
      <c r="M63" s="25"/>
      <c r="Q63" s="19" t="s">
        <v>36</v>
      </c>
      <c r="R63" s="25"/>
      <c r="U63" s="19" t="s">
        <v>37</v>
      </c>
      <c r="V63" s="25"/>
      <c r="Z63" s="19" t="s">
        <v>38</v>
      </c>
      <c r="AA63" s="25"/>
    </row>
    <row r="64" spans="2:29" x14ac:dyDescent="0.25">
      <c r="B64">
        <v>1</v>
      </c>
      <c r="G64">
        <v>3</v>
      </c>
      <c r="L64">
        <v>5</v>
      </c>
      <c r="Q64">
        <v>7</v>
      </c>
      <c r="R64" s="2"/>
      <c r="U64">
        <v>9</v>
      </c>
      <c r="Z64">
        <v>11</v>
      </c>
    </row>
    <row r="65" spans="2:28" x14ac:dyDescent="0.25">
      <c r="Q65"/>
    </row>
    <row r="66" spans="2:28" x14ac:dyDescent="0.25">
      <c r="B66" s="19" t="s">
        <v>39</v>
      </c>
      <c r="C66" s="25"/>
      <c r="G66" s="19" t="s">
        <v>40</v>
      </c>
      <c r="H66" s="25"/>
      <c r="L66" s="19" t="s">
        <v>41</v>
      </c>
      <c r="M66" s="25"/>
      <c r="N66" s="25"/>
      <c r="Q66" s="19" t="s">
        <v>42</v>
      </c>
      <c r="R66" s="25"/>
      <c r="U66" s="19" t="s">
        <v>43</v>
      </c>
      <c r="V66" s="25"/>
      <c r="W66" s="25"/>
      <c r="Z66" s="19" t="s">
        <v>44</v>
      </c>
      <c r="AA66" s="25"/>
      <c r="AB66" s="25"/>
    </row>
    <row r="67" spans="2:28" x14ac:dyDescent="0.25">
      <c r="B67">
        <v>13</v>
      </c>
      <c r="G67">
        <v>15</v>
      </c>
      <c r="L67">
        <v>17</v>
      </c>
      <c r="Q67">
        <v>19</v>
      </c>
      <c r="U67">
        <v>21</v>
      </c>
      <c r="Z67">
        <v>23</v>
      </c>
    </row>
  </sheetData>
  <mergeCells count="7">
    <mergeCell ref="B44:P44"/>
    <mergeCell ref="R44:AC44"/>
    <mergeCell ref="B9:AB9"/>
    <mergeCell ref="B12:AB12"/>
    <mergeCell ref="B15:AC15"/>
    <mergeCell ref="R18:AC18"/>
    <mergeCell ref="R21:AC21"/>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2"/>
  <dimension ref="A2:AC109"/>
  <sheetViews>
    <sheetView workbookViewId="0">
      <selection activeCell="AC34" sqref="AC34"/>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1113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1114</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44.25" customHeight="1" x14ac:dyDescent="0.25">
      <c r="B12" s="178" t="s">
        <v>1115</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3" customHeight="1" x14ac:dyDescent="0.25">
      <c r="B15" s="178" t="s">
        <v>1116</v>
      </c>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0.75" customHeight="1" x14ac:dyDescent="0.25">
      <c r="B18" s="13" t="s">
        <v>9</v>
      </c>
      <c r="C18" s="14"/>
      <c r="D18" s="14"/>
      <c r="E18" s="14"/>
      <c r="F18" s="14"/>
      <c r="G18" s="14"/>
      <c r="H18" s="14"/>
      <c r="I18" s="14"/>
      <c r="J18" s="14"/>
      <c r="K18" s="14"/>
      <c r="L18" s="14"/>
      <c r="M18" s="14"/>
      <c r="N18" s="14"/>
      <c r="O18" s="14"/>
      <c r="P18" s="14"/>
      <c r="Q18" s="15"/>
      <c r="R18" s="149" t="s">
        <v>1085</v>
      </c>
      <c r="S18" s="149"/>
      <c r="T18" s="149"/>
      <c r="U18" s="149"/>
      <c r="V18" s="149"/>
      <c r="W18" s="149"/>
      <c r="X18" s="149"/>
      <c r="Y18" s="149"/>
      <c r="Z18" s="149"/>
      <c r="AA18" s="149"/>
      <c r="AB18" s="149"/>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7" t="s">
        <v>1117</v>
      </c>
      <c r="C21" s="14"/>
      <c r="D21" s="14"/>
      <c r="E21" s="14"/>
      <c r="F21" s="14"/>
      <c r="G21" s="14"/>
      <c r="H21" s="14"/>
      <c r="I21" s="14"/>
      <c r="J21" s="14"/>
      <c r="K21" s="14"/>
      <c r="L21" s="14"/>
      <c r="M21" s="14"/>
      <c r="N21" s="14"/>
      <c r="O21" s="14"/>
      <c r="P21" s="14"/>
      <c r="Q21" s="15"/>
      <c r="R21" s="7" t="s">
        <v>1118</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f>25000-15000</f>
        <v>10000</v>
      </c>
    </row>
    <row r="27" spans="1:29" s="2" customFormat="1" x14ac:dyDescent="0.25">
      <c r="B27" s="23">
        <v>212</v>
      </c>
      <c r="C27" s="23" t="s">
        <v>64</v>
      </c>
      <c r="AC27" s="37">
        <v>18000</v>
      </c>
    </row>
    <row r="28" spans="1:29" x14ac:dyDescent="0.25">
      <c r="B28" s="23">
        <v>214</v>
      </c>
      <c r="C28" s="23" t="s">
        <v>65</v>
      </c>
      <c r="AC28" s="24">
        <v>12000</v>
      </c>
    </row>
    <row r="29" spans="1:29" x14ac:dyDescent="0.25">
      <c r="B29" s="23">
        <v>218</v>
      </c>
      <c r="C29" s="23" t="s">
        <v>104</v>
      </c>
      <c r="AB29" s="39"/>
      <c r="AC29" s="24">
        <v>35000</v>
      </c>
    </row>
    <row r="30" spans="1:29" x14ac:dyDescent="0.25">
      <c r="B30" s="11">
        <v>334</v>
      </c>
      <c r="C30" s="11" t="s">
        <v>72</v>
      </c>
      <c r="AC30" s="24">
        <f>55000+15000</f>
        <v>70000</v>
      </c>
    </row>
    <row r="31" spans="1:29" x14ac:dyDescent="0.25">
      <c r="B31" s="11">
        <v>372</v>
      </c>
      <c r="C31" s="11" t="s">
        <v>20</v>
      </c>
      <c r="AC31" s="24">
        <v>20000</v>
      </c>
    </row>
    <row r="32" spans="1:29" x14ac:dyDescent="0.25">
      <c r="B32" s="11">
        <v>375</v>
      </c>
      <c r="C32" s="11" t="s">
        <v>21</v>
      </c>
      <c r="AC32" s="24">
        <v>10000</v>
      </c>
    </row>
    <row r="33" spans="2:29" x14ac:dyDescent="0.25">
      <c r="B33" s="11">
        <v>521</v>
      </c>
      <c r="C33" s="11" t="s">
        <v>118</v>
      </c>
      <c r="AC33" s="24">
        <v>13000</v>
      </c>
    </row>
    <row r="34" spans="2:29" x14ac:dyDescent="0.25">
      <c r="B34" s="11">
        <v>529</v>
      </c>
      <c r="C34" s="11" t="s">
        <v>136</v>
      </c>
      <c r="AC34" s="24">
        <v>10000</v>
      </c>
    </row>
    <row r="36" spans="2:29" x14ac:dyDescent="0.25">
      <c r="AA36" s="25"/>
      <c r="AB36" s="26" t="s">
        <v>27</v>
      </c>
      <c r="AC36" s="27">
        <f>SUM(AC26:AC34)</f>
        <v>198000</v>
      </c>
    </row>
    <row r="37" spans="2:29" x14ac:dyDescent="0.25">
      <c r="X37" s="28"/>
      <c r="Y37" s="28"/>
      <c r="Z37" s="28"/>
      <c r="AA37" s="28"/>
      <c r="AB37" s="28"/>
      <c r="AC37" s="29"/>
    </row>
    <row r="38" spans="2:29" x14ac:dyDescent="0.25">
      <c r="AC38" s="29"/>
    </row>
    <row r="39" spans="2:29" x14ac:dyDescent="0.25">
      <c r="B39" s="5"/>
      <c r="C39" s="5"/>
      <c r="D39" s="5"/>
      <c r="E39" s="5"/>
      <c r="F39" s="5"/>
      <c r="G39" s="5"/>
      <c r="H39" s="5"/>
      <c r="I39" s="5"/>
      <c r="J39" s="5"/>
      <c r="K39" s="5"/>
      <c r="L39" s="5"/>
      <c r="M39" s="5"/>
      <c r="N39" s="5"/>
      <c r="O39" s="5"/>
      <c r="P39" s="5"/>
      <c r="Q39" s="6"/>
      <c r="R39" s="5"/>
      <c r="S39" s="5"/>
      <c r="T39" s="5"/>
      <c r="U39" s="5"/>
      <c r="V39" s="5"/>
      <c r="W39" s="5"/>
      <c r="X39" s="5"/>
      <c r="Y39" s="5"/>
      <c r="Z39" s="5"/>
      <c r="AA39" s="7"/>
      <c r="AB39" s="65"/>
      <c r="AC39" s="24"/>
    </row>
    <row r="40" spans="2:29" x14ac:dyDescent="0.25">
      <c r="AA40" s="128"/>
      <c r="AB40" s="129"/>
      <c r="AC40" s="129"/>
    </row>
    <row r="41" spans="2:29" x14ac:dyDescent="0.25">
      <c r="B41" s="19" t="s">
        <v>28</v>
      </c>
      <c r="C41" s="25"/>
      <c r="D41" s="25"/>
      <c r="R41" s="19" t="s">
        <v>29</v>
      </c>
      <c r="S41" s="25"/>
      <c r="T41" s="25"/>
      <c r="AB41" s="24"/>
      <c r="AC41" s="24"/>
    </row>
    <row r="42" spans="2:29" x14ac:dyDescent="0.25">
      <c r="B42" s="40" t="s">
        <v>1119</v>
      </c>
      <c r="R42" s="40" t="s">
        <v>1120</v>
      </c>
      <c r="AB42" s="24"/>
      <c r="AC42" s="24"/>
    </row>
    <row r="43" spans="2:29" x14ac:dyDescent="0.25">
      <c r="AB43" s="24"/>
      <c r="AC43" s="24"/>
    </row>
    <row r="44" spans="2:29" x14ac:dyDescent="0.25">
      <c r="B44" s="19" t="s">
        <v>30</v>
      </c>
      <c r="C44" s="25"/>
      <c r="D44" s="25"/>
      <c r="AB44" s="24"/>
      <c r="AC44" s="24"/>
    </row>
    <row r="45" spans="2:29" x14ac:dyDescent="0.25">
      <c r="B45">
        <v>50</v>
      </c>
      <c r="AB45" s="24"/>
      <c r="AC45" s="24"/>
    </row>
    <row r="46" spans="2:29" x14ac:dyDescent="0.25">
      <c r="AB46" s="24"/>
      <c r="AC46" s="24"/>
    </row>
    <row r="47" spans="2:29" x14ac:dyDescent="0.25">
      <c r="B47" s="19" t="s">
        <v>31</v>
      </c>
      <c r="C47" s="25"/>
      <c r="D47" s="25"/>
      <c r="AB47" s="24"/>
      <c r="AC47" s="24"/>
    </row>
    <row r="48" spans="2:29" x14ac:dyDescent="0.25">
      <c r="B48">
        <v>75</v>
      </c>
      <c r="C48" t="s">
        <v>80</v>
      </c>
      <c r="AB48" s="24"/>
      <c r="AC48" s="24"/>
    </row>
    <row r="49" spans="2:29" x14ac:dyDescent="0.25">
      <c r="AB49" s="24"/>
      <c r="AC49" s="24"/>
    </row>
    <row r="50" spans="2:29" x14ac:dyDescent="0.25">
      <c r="AB50" s="24"/>
      <c r="AC50" s="24"/>
    </row>
    <row r="51" spans="2:29" x14ac:dyDescent="0.25">
      <c r="AB51" s="24"/>
      <c r="AC51" s="24"/>
    </row>
    <row r="52" spans="2:29" x14ac:dyDescent="0.25">
      <c r="AB52" s="24"/>
      <c r="AC52" s="24"/>
    </row>
    <row r="53" spans="2:29" x14ac:dyDescent="0.25">
      <c r="AB53" s="24"/>
      <c r="AC53" s="24"/>
    </row>
    <row r="54" spans="2:29" x14ac:dyDescent="0.25">
      <c r="AB54" s="24"/>
      <c r="AC54" s="24"/>
    </row>
    <row r="55" spans="2:29" x14ac:dyDescent="0.25">
      <c r="B55" s="5"/>
      <c r="C55" s="5"/>
      <c r="D55" s="5"/>
      <c r="E55" s="5"/>
      <c r="F55" s="5"/>
      <c r="G55" s="5"/>
      <c r="H55" s="5"/>
      <c r="I55" s="5"/>
      <c r="J55" s="5"/>
      <c r="K55" s="5"/>
      <c r="L55" s="5"/>
      <c r="M55" s="5"/>
      <c r="N55" s="5"/>
      <c r="O55" s="5"/>
      <c r="P55" s="5"/>
      <c r="Q55" s="6"/>
      <c r="R55" s="5"/>
      <c r="S55" s="5"/>
      <c r="T55" s="5"/>
      <c r="U55" s="5"/>
      <c r="V55" s="5"/>
      <c r="W55" s="5"/>
      <c r="X55" s="5"/>
      <c r="Y55" s="5"/>
      <c r="Z55" s="5"/>
      <c r="AA55" s="5"/>
      <c r="AB55" s="65"/>
      <c r="AC55" s="24"/>
    </row>
    <row r="56" spans="2:29" x14ac:dyDescent="0.25">
      <c r="AB56" s="129"/>
      <c r="AC56" s="129"/>
    </row>
    <row r="57" spans="2:29" x14ac:dyDescent="0.25">
      <c r="B57" s="19" t="s">
        <v>32</v>
      </c>
      <c r="C57" s="25"/>
      <c r="D57" s="25"/>
      <c r="E57" s="25"/>
      <c r="AB57" s="24"/>
      <c r="AC57" s="24"/>
    </row>
    <row r="58" spans="2:29" x14ac:dyDescent="0.25">
      <c r="AB58" s="24"/>
      <c r="AC58" s="24"/>
    </row>
    <row r="59" spans="2:29" x14ac:dyDescent="0.25">
      <c r="AB59" s="24"/>
      <c r="AC59" s="24"/>
    </row>
    <row r="60" spans="2:29" x14ac:dyDescent="0.25">
      <c r="AB60" s="24"/>
      <c r="AC60" s="24"/>
    </row>
    <row r="61" spans="2:29" x14ac:dyDescent="0.25">
      <c r="B61" s="19" t="s">
        <v>33</v>
      </c>
      <c r="C61" s="25"/>
      <c r="G61" s="19" t="s">
        <v>34</v>
      </c>
      <c r="H61" s="25"/>
      <c r="L61" s="19" t="s">
        <v>35</v>
      </c>
      <c r="M61" s="25"/>
      <c r="Q61" s="19" t="s">
        <v>36</v>
      </c>
      <c r="R61" s="25"/>
      <c r="U61" s="19" t="s">
        <v>37</v>
      </c>
      <c r="V61" s="25"/>
      <c r="Y61" s="19" t="s">
        <v>38</v>
      </c>
      <c r="Z61" s="25"/>
      <c r="AB61" s="24"/>
      <c r="AC61" s="24"/>
    </row>
    <row r="62" spans="2:29" x14ac:dyDescent="0.25">
      <c r="B62" t="s">
        <v>80</v>
      </c>
      <c r="G62">
        <v>2</v>
      </c>
      <c r="L62">
        <v>3</v>
      </c>
      <c r="Q62">
        <v>2</v>
      </c>
      <c r="R62" s="2"/>
      <c r="U62">
        <v>3</v>
      </c>
      <c r="Y62">
        <v>2</v>
      </c>
      <c r="AB62" s="24"/>
      <c r="AC62" s="24"/>
    </row>
    <row r="63" spans="2:29" x14ac:dyDescent="0.25">
      <c r="Q63"/>
      <c r="AB63" s="24"/>
      <c r="AC63" s="24"/>
    </row>
    <row r="64" spans="2:29" x14ac:dyDescent="0.25">
      <c r="B64" s="19" t="s">
        <v>39</v>
      </c>
      <c r="C64" s="25"/>
      <c r="G64" s="19" t="s">
        <v>40</v>
      </c>
      <c r="H64" s="25"/>
      <c r="L64" s="19" t="s">
        <v>41</v>
      </c>
      <c r="M64" s="25"/>
      <c r="N64" s="25"/>
      <c r="Q64" s="19" t="s">
        <v>42</v>
      </c>
      <c r="R64" s="25"/>
      <c r="U64" s="19" t="s">
        <v>43</v>
      </c>
      <c r="V64" s="25"/>
      <c r="W64" s="25"/>
      <c r="Y64" s="19" t="s">
        <v>44</v>
      </c>
      <c r="Z64" s="25"/>
      <c r="AA64" s="25"/>
      <c r="AB64" s="24"/>
      <c r="AC64" s="24"/>
    </row>
    <row r="65" spans="2:29" x14ac:dyDescent="0.25">
      <c r="B65">
        <v>1</v>
      </c>
      <c r="G65">
        <v>2</v>
      </c>
      <c r="L65">
        <v>2</v>
      </c>
      <c r="Q65">
        <v>3</v>
      </c>
      <c r="U65">
        <v>2</v>
      </c>
      <c r="Y65">
        <v>3</v>
      </c>
      <c r="AB65" s="24"/>
      <c r="AC65" s="24"/>
    </row>
    <row r="66" spans="2:29" x14ac:dyDescent="0.25">
      <c r="R66" s="2"/>
      <c r="AC66" s="24"/>
    </row>
    <row r="67" spans="2:29" x14ac:dyDescent="0.25">
      <c r="B67" s="5"/>
      <c r="C67" s="5"/>
      <c r="D67" s="5"/>
      <c r="E67" s="5"/>
      <c r="F67" s="5"/>
      <c r="G67" s="5"/>
      <c r="H67" s="5"/>
      <c r="I67" s="5"/>
      <c r="J67" s="5"/>
      <c r="K67" s="5"/>
      <c r="L67" s="5"/>
      <c r="M67" s="5"/>
      <c r="N67" s="5"/>
      <c r="O67" s="5"/>
      <c r="P67" s="5"/>
      <c r="Q67" s="6"/>
      <c r="R67" s="5"/>
      <c r="S67" s="5"/>
      <c r="T67" s="5"/>
      <c r="U67" s="5"/>
      <c r="V67" s="5"/>
      <c r="W67" s="5"/>
      <c r="X67" s="5"/>
      <c r="Y67" s="5"/>
      <c r="Z67" s="5"/>
      <c r="AA67" s="7"/>
      <c r="AB67" s="65"/>
      <c r="AC67" s="24"/>
    </row>
    <row r="68" spans="2:29" x14ac:dyDescent="0.25">
      <c r="AA68" s="128"/>
      <c r="AB68" s="129"/>
      <c r="AC68" s="129"/>
    </row>
    <row r="69" spans="2:29" x14ac:dyDescent="0.25">
      <c r="B69" s="19" t="s">
        <v>28</v>
      </c>
      <c r="C69" s="25"/>
      <c r="D69" s="25"/>
      <c r="R69" s="19" t="s">
        <v>29</v>
      </c>
      <c r="S69" s="25"/>
      <c r="T69" s="25"/>
      <c r="AB69" s="24"/>
      <c r="AC69" s="24"/>
    </row>
    <row r="70" spans="2:29" x14ac:dyDescent="0.25">
      <c r="B70" s="40" t="s">
        <v>1121</v>
      </c>
      <c r="R70" s="40" t="s">
        <v>1122</v>
      </c>
      <c r="AB70" s="24"/>
      <c r="AC70" s="24"/>
    </row>
    <row r="71" spans="2:29" x14ac:dyDescent="0.25">
      <c r="AB71" s="24"/>
      <c r="AC71" s="24"/>
    </row>
    <row r="72" spans="2:29" x14ac:dyDescent="0.25">
      <c r="B72" s="19" t="s">
        <v>30</v>
      </c>
      <c r="C72" s="25"/>
      <c r="D72" s="25"/>
      <c r="AB72" s="24"/>
      <c r="AC72" s="24"/>
    </row>
    <row r="73" spans="2:29" x14ac:dyDescent="0.25">
      <c r="B73">
        <v>800</v>
      </c>
      <c r="AB73" s="24"/>
      <c r="AC73" s="24"/>
    </row>
    <row r="74" spans="2:29" x14ac:dyDescent="0.25">
      <c r="AB74" s="24"/>
      <c r="AC74" s="24"/>
    </row>
    <row r="75" spans="2:29" x14ac:dyDescent="0.25">
      <c r="B75" s="19" t="s">
        <v>31</v>
      </c>
      <c r="C75" s="25"/>
      <c r="D75" s="25"/>
      <c r="AB75" s="24"/>
      <c r="AC75" s="24"/>
    </row>
    <row r="76" spans="2:29" x14ac:dyDescent="0.25">
      <c r="B76" s="139">
        <v>1600</v>
      </c>
      <c r="C76" s="139"/>
      <c r="AB76" s="24"/>
      <c r="AC76" s="24"/>
    </row>
    <row r="77" spans="2:29" x14ac:dyDescent="0.25">
      <c r="B77" t="s">
        <v>80</v>
      </c>
      <c r="AB77" s="24"/>
      <c r="AC77" s="24"/>
    </row>
    <row r="78" spans="2:29" x14ac:dyDescent="0.25">
      <c r="B78" s="5"/>
      <c r="C78" s="5"/>
      <c r="D78" s="5"/>
      <c r="E78" s="5"/>
      <c r="F78" s="5"/>
      <c r="G78" s="5"/>
      <c r="H78" s="5"/>
      <c r="I78" s="5"/>
      <c r="J78" s="5"/>
      <c r="K78" s="5"/>
      <c r="L78" s="5"/>
      <c r="M78" s="5"/>
      <c r="N78" s="5"/>
      <c r="O78" s="5"/>
      <c r="P78" s="5"/>
      <c r="Q78" s="6"/>
      <c r="R78" s="5"/>
      <c r="S78" s="5"/>
      <c r="T78" s="5"/>
      <c r="U78" s="5"/>
      <c r="V78" s="5"/>
      <c r="W78" s="5"/>
      <c r="X78" s="5"/>
      <c r="Y78" s="5"/>
      <c r="Z78" s="5"/>
      <c r="AA78" s="5"/>
      <c r="AB78" s="65"/>
      <c r="AC78" s="24"/>
    </row>
    <row r="79" spans="2:29" x14ac:dyDescent="0.25">
      <c r="AB79" s="129"/>
      <c r="AC79" s="129"/>
    </row>
    <row r="80" spans="2:29" x14ac:dyDescent="0.25">
      <c r="B80" s="19" t="s">
        <v>32</v>
      </c>
      <c r="C80" s="25"/>
      <c r="D80" s="25"/>
      <c r="E80" s="25"/>
      <c r="AB80" s="24"/>
      <c r="AC80" s="24"/>
    </row>
    <row r="81" spans="2:29" x14ac:dyDescent="0.25">
      <c r="AB81" s="24"/>
      <c r="AC81" s="24"/>
    </row>
    <row r="82" spans="2:29" x14ac:dyDescent="0.25">
      <c r="AB82" s="24"/>
      <c r="AC82" s="24"/>
    </row>
    <row r="83" spans="2:29" x14ac:dyDescent="0.25">
      <c r="B83" s="19" t="s">
        <v>33</v>
      </c>
      <c r="C83" s="25"/>
      <c r="G83" s="19" t="s">
        <v>34</v>
      </c>
      <c r="H83" s="25"/>
      <c r="L83" s="19" t="s">
        <v>35</v>
      </c>
      <c r="M83" s="25"/>
      <c r="Q83" s="19" t="s">
        <v>36</v>
      </c>
      <c r="R83" s="25"/>
      <c r="U83" s="19" t="s">
        <v>37</v>
      </c>
      <c r="V83" s="25"/>
      <c r="Y83" s="19" t="s">
        <v>38</v>
      </c>
      <c r="Z83" s="25"/>
      <c r="AB83" s="24"/>
      <c r="AC83" s="24"/>
    </row>
    <row r="84" spans="2:29" x14ac:dyDescent="0.25">
      <c r="B84" t="s">
        <v>80</v>
      </c>
      <c r="G84">
        <v>70</v>
      </c>
      <c r="L84">
        <v>70</v>
      </c>
      <c r="Q84">
        <v>70</v>
      </c>
      <c r="R84" s="2"/>
      <c r="U84">
        <v>70</v>
      </c>
      <c r="Y84">
        <v>70</v>
      </c>
      <c r="AB84" s="24"/>
      <c r="AC84" s="24"/>
    </row>
    <row r="85" spans="2:29" x14ac:dyDescent="0.25">
      <c r="Q85"/>
      <c r="AB85" s="24"/>
      <c r="AC85" s="24"/>
    </row>
    <row r="86" spans="2:29" x14ac:dyDescent="0.25">
      <c r="B86" s="19" t="s">
        <v>39</v>
      </c>
      <c r="C86" s="25"/>
      <c r="G86" s="19" t="s">
        <v>40</v>
      </c>
      <c r="H86" s="25"/>
      <c r="L86" s="19" t="s">
        <v>41</v>
      </c>
      <c r="M86" s="25"/>
      <c r="N86" s="25"/>
      <c r="Q86" s="19" t="s">
        <v>42</v>
      </c>
      <c r="R86" s="25"/>
      <c r="U86" s="19" t="s">
        <v>43</v>
      </c>
      <c r="V86" s="25"/>
      <c r="W86" s="25"/>
      <c r="Y86" s="19" t="s">
        <v>44</v>
      </c>
      <c r="Z86" s="25"/>
      <c r="AA86" s="25"/>
      <c r="AB86" s="24"/>
      <c r="AC86" s="24"/>
    </row>
    <row r="87" spans="2:29" x14ac:dyDescent="0.25">
      <c r="B87">
        <v>70</v>
      </c>
      <c r="G87">
        <v>70</v>
      </c>
      <c r="L87">
        <v>70</v>
      </c>
      <c r="Q87">
        <v>70</v>
      </c>
      <c r="U87">
        <v>70</v>
      </c>
      <c r="Y87">
        <v>70</v>
      </c>
      <c r="AB87" s="24"/>
      <c r="AC87" s="24"/>
    </row>
    <row r="88" spans="2:29" x14ac:dyDescent="0.25">
      <c r="R88" s="2"/>
      <c r="AC88" s="24"/>
    </row>
    <row r="89" spans="2:29" x14ac:dyDescent="0.25">
      <c r="B89" s="5"/>
      <c r="C89" s="5"/>
      <c r="D89" s="5"/>
      <c r="E89" s="5"/>
      <c r="F89" s="5"/>
      <c r="G89" s="5"/>
      <c r="H89" s="5"/>
      <c r="I89" s="5"/>
      <c r="J89" s="5"/>
      <c r="K89" s="5"/>
      <c r="L89" s="5"/>
      <c r="M89" s="5"/>
      <c r="N89" s="5"/>
      <c r="O89" s="5"/>
      <c r="P89" s="5"/>
      <c r="Q89" s="6"/>
      <c r="R89" s="5"/>
      <c r="S89" s="5"/>
      <c r="T89" s="5"/>
      <c r="U89" s="5"/>
      <c r="V89" s="5"/>
      <c r="W89" s="5"/>
      <c r="X89" s="5"/>
      <c r="Y89" s="5"/>
      <c r="Z89" s="5"/>
      <c r="AA89" s="7"/>
      <c r="AB89" s="65"/>
      <c r="AC89" s="24"/>
    </row>
    <row r="90" spans="2:29" x14ac:dyDescent="0.25">
      <c r="AA90" s="128"/>
      <c r="AB90" s="129"/>
      <c r="AC90" s="129"/>
    </row>
    <row r="91" spans="2:29" x14ac:dyDescent="0.25">
      <c r="B91" s="19" t="s">
        <v>28</v>
      </c>
      <c r="C91" s="25"/>
      <c r="D91" s="25"/>
      <c r="R91" s="19" t="s">
        <v>29</v>
      </c>
      <c r="S91" s="25"/>
      <c r="T91" s="25"/>
      <c r="AB91" s="24"/>
      <c r="AC91" s="24"/>
    </row>
    <row r="92" spans="2:29" x14ac:dyDescent="0.25">
      <c r="B92" s="40" t="s">
        <v>1123</v>
      </c>
      <c r="R92" s="40" t="s">
        <v>1124</v>
      </c>
      <c r="AB92" s="24"/>
      <c r="AC92" s="24"/>
    </row>
    <row r="93" spans="2:29" x14ac:dyDescent="0.25">
      <c r="AB93" s="24"/>
      <c r="AC93" s="24"/>
    </row>
    <row r="94" spans="2:29" x14ac:dyDescent="0.25">
      <c r="B94" s="19" t="s">
        <v>30</v>
      </c>
      <c r="C94" s="25"/>
      <c r="D94" s="25"/>
      <c r="AB94" s="24"/>
      <c r="AC94" s="24"/>
    </row>
    <row r="95" spans="2:29" x14ac:dyDescent="0.25">
      <c r="B95">
        <v>0</v>
      </c>
      <c r="AB95" s="24"/>
      <c r="AC95" s="24"/>
    </row>
    <row r="96" spans="2:29" x14ac:dyDescent="0.25">
      <c r="AB96" s="24"/>
      <c r="AC96" s="24"/>
    </row>
    <row r="97" spans="2:29" x14ac:dyDescent="0.25">
      <c r="B97" s="19" t="s">
        <v>31</v>
      </c>
      <c r="C97" s="25"/>
      <c r="D97" s="25"/>
      <c r="AB97" s="24"/>
      <c r="AC97" s="24"/>
    </row>
    <row r="98" spans="2:29" x14ac:dyDescent="0.25">
      <c r="B98">
        <v>5</v>
      </c>
      <c r="AB98" s="24"/>
      <c r="AC98" s="24"/>
    </row>
    <row r="99" spans="2:29" x14ac:dyDescent="0.25">
      <c r="AB99" s="24"/>
      <c r="AC99" s="24"/>
    </row>
    <row r="100" spans="2:29" x14ac:dyDescent="0.25">
      <c r="B100" s="5"/>
      <c r="C100" s="5"/>
      <c r="D100" s="5"/>
      <c r="E100" s="5"/>
      <c r="F100" s="5"/>
      <c r="G100" s="5"/>
      <c r="H100" s="5"/>
      <c r="I100" s="5"/>
      <c r="J100" s="5"/>
      <c r="K100" s="5"/>
      <c r="L100" s="5"/>
      <c r="M100" s="5"/>
      <c r="N100" s="5"/>
      <c r="O100" s="5"/>
      <c r="P100" s="5"/>
      <c r="Q100" s="6"/>
      <c r="R100" s="5"/>
      <c r="S100" s="5"/>
      <c r="T100" s="5"/>
      <c r="U100" s="5"/>
      <c r="V100" s="5"/>
      <c r="W100" s="5"/>
      <c r="X100" s="5"/>
      <c r="Y100" s="5"/>
      <c r="Z100" s="5"/>
      <c r="AA100" s="5"/>
      <c r="AB100" s="65"/>
      <c r="AC100" s="24"/>
    </row>
    <row r="101" spans="2:29" x14ac:dyDescent="0.25">
      <c r="AB101" s="129"/>
      <c r="AC101" s="129"/>
    </row>
    <row r="102" spans="2:29" x14ac:dyDescent="0.25">
      <c r="B102" s="19" t="s">
        <v>32</v>
      </c>
      <c r="C102" s="25"/>
      <c r="D102" s="25"/>
      <c r="E102" s="25"/>
      <c r="AB102" s="24"/>
      <c r="AC102" s="24"/>
    </row>
    <row r="103" spans="2:29" x14ac:dyDescent="0.25">
      <c r="AB103" s="24"/>
      <c r="AC103" s="24"/>
    </row>
    <row r="104" spans="2:29" x14ac:dyDescent="0.25">
      <c r="AB104" s="24"/>
      <c r="AC104" s="24"/>
    </row>
    <row r="105" spans="2:29" x14ac:dyDescent="0.25">
      <c r="B105" s="19" t="s">
        <v>33</v>
      </c>
      <c r="C105" s="25"/>
      <c r="G105" s="19" t="s">
        <v>34</v>
      </c>
      <c r="H105" s="25"/>
      <c r="L105" s="19" t="s">
        <v>35</v>
      </c>
      <c r="M105" s="25"/>
      <c r="Q105" s="19" t="s">
        <v>36</v>
      </c>
      <c r="R105" s="25"/>
      <c r="U105" s="19" t="s">
        <v>37</v>
      </c>
      <c r="V105" s="25"/>
      <c r="Y105" s="19" t="s">
        <v>38</v>
      </c>
      <c r="Z105" s="25"/>
      <c r="AB105" s="24"/>
      <c r="AC105" s="24"/>
    </row>
    <row r="106" spans="2:29" x14ac:dyDescent="0.25">
      <c r="B106" t="s">
        <v>80</v>
      </c>
      <c r="L106">
        <v>1</v>
      </c>
      <c r="Q106"/>
      <c r="R106" s="2"/>
      <c r="U106">
        <v>1</v>
      </c>
      <c r="AB106" s="24"/>
      <c r="AC106" s="24"/>
    </row>
    <row r="107" spans="2:29" x14ac:dyDescent="0.25">
      <c r="Q107"/>
      <c r="AB107" s="24"/>
      <c r="AC107" s="24"/>
    </row>
    <row r="108" spans="2:29" x14ac:dyDescent="0.25">
      <c r="B108" s="19" t="s">
        <v>39</v>
      </c>
      <c r="C108" s="25"/>
      <c r="G108" s="19" t="s">
        <v>40</v>
      </c>
      <c r="H108" s="25"/>
      <c r="L108" s="19" t="s">
        <v>41</v>
      </c>
      <c r="M108" s="25"/>
      <c r="N108" s="25"/>
      <c r="Q108" s="19" t="s">
        <v>42</v>
      </c>
      <c r="R108" s="25"/>
      <c r="U108" s="19" t="s">
        <v>43</v>
      </c>
      <c r="V108" s="25"/>
      <c r="W108" s="25"/>
      <c r="Y108" s="19" t="s">
        <v>44</v>
      </c>
      <c r="Z108" s="25"/>
      <c r="AA108" s="25"/>
      <c r="AB108" s="24"/>
      <c r="AC108" s="24"/>
    </row>
    <row r="109" spans="2:29" x14ac:dyDescent="0.25">
      <c r="B109">
        <v>1</v>
      </c>
      <c r="L109">
        <v>1</v>
      </c>
      <c r="U109">
        <v>1</v>
      </c>
      <c r="Y109" t="s">
        <v>80</v>
      </c>
      <c r="AB109" s="24"/>
      <c r="AC109" s="24"/>
    </row>
  </sheetData>
  <mergeCells count="4">
    <mergeCell ref="B12:AC12"/>
    <mergeCell ref="B15:AC15"/>
    <mergeCell ref="R18:AB18"/>
    <mergeCell ref="B76:C76"/>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6"/>
  <dimension ref="A2:AC91"/>
  <sheetViews>
    <sheetView workbookViewId="0"/>
  </sheetViews>
  <sheetFormatPr baseColWidth="10" defaultColWidth="3.7109375" defaultRowHeight="15" x14ac:dyDescent="0.25"/>
  <cols>
    <col min="2" max="2" width="4" bestFit="1" customWidth="1"/>
    <col min="15" max="15" width="2.5703125" customWidth="1"/>
    <col min="16" max="16" width="2.85546875" customWidth="1"/>
    <col min="17" max="17" width="3.7109375" style="2"/>
    <col min="29" max="29" width="16.28515625" style="24" bestFit="1" customWidth="1"/>
  </cols>
  <sheetData>
    <row r="2" spans="1:29" ht="18.75" x14ac:dyDescent="0.3">
      <c r="B2" s="1" t="s">
        <v>0</v>
      </c>
    </row>
    <row r="3" spans="1:29" ht="15.75" x14ac:dyDescent="0.25">
      <c r="B3" s="3" t="s">
        <v>1125</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7" t="s">
        <v>1126</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ht="48" customHeight="1" x14ac:dyDescent="0.25">
      <c r="B12" s="149" t="s">
        <v>1127</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ht="29.25" customHeight="1" x14ac:dyDescent="0.25">
      <c r="B15" s="149" t="s">
        <v>1128</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31.5" customHeight="1" x14ac:dyDescent="0.25">
      <c r="B18" s="13" t="s">
        <v>9</v>
      </c>
      <c r="C18" s="14"/>
      <c r="D18" s="14"/>
      <c r="E18" s="14"/>
      <c r="F18" s="14"/>
      <c r="G18" s="14"/>
      <c r="H18" s="14"/>
      <c r="I18" s="14"/>
      <c r="J18" s="14"/>
      <c r="K18" s="14"/>
      <c r="L18" s="14"/>
      <c r="M18" s="14"/>
      <c r="N18" s="14"/>
      <c r="O18" s="14"/>
      <c r="P18" s="14"/>
      <c r="Q18" s="15"/>
      <c r="R18" s="149" t="s">
        <v>1129</v>
      </c>
      <c r="S18" s="149"/>
      <c r="T18" s="149"/>
      <c r="U18" s="149"/>
      <c r="V18" s="149"/>
      <c r="W18" s="149"/>
      <c r="X18" s="149"/>
      <c r="Y18" s="149"/>
      <c r="Z18" s="149"/>
      <c r="AA18" s="149"/>
      <c r="AB18" s="149"/>
      <c r="AC18" s="149"/>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33" customHeight="1" x14ac:dyDescent="0.25">
      <c r="B21" s="60" t="s">
        <v>210</v>
      </c>
      <c r="C21" s="14"/>
      <c r="D21" s="14"/>
      <c r="E21" s="14"/>
      <c r="F21" s="14"/>
      <c r="G21" s="14"/>
      <c r="H21" s="14"/>
      <c r="I21" s="14"/>
      <c r="J21" s="14"/>
      <c r="K21" s="14"/>
      <c r="L21" s="14"/>
      <c r="M21" s="14"/>
      <c r="N21" s="14"/>
      <c r="O21" s="14"/>
      <c r="P21" s="14"/>
      <c r="Q21" s="15"/>
      <c r="R21" s="149" t="s">
        <v>1130</v>
      </c>
      <c r="S21" s="149"/>
      <c r="T21" s="149"/>
      <c r="U21" s="149"/>
      <c r="V21" s="149"/>
      <c r="W21" s="149"/>
      <c r="X21" s="149"/>
      <c r="Y21" s="149"/>
      <c r="Z21" s="149"/>
      <c r="AA21" s="149"/>
      <c r="AB21" s="149"/>
      <c r="AC21" s="149"/>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211</v>
      </c>
      <c r="C26" s="23" t="s">
        <v>17</v>
      </c>
      <c r="AC26" s="24">
        <v>30000</v>
      </c>
    </row>
    <row r="27" spans="1:29" x14ac:dyDescent="0.25">
      <c r="B27" s="23">
        <v>215</v>
      </c>
      <c r="C27" s="23" t="s">
        <v>52</v>
      </c>
      <c r="AC27" s="24">
        <v>8000</v>
      </c>
    </row>
    <row r="28" spans="1:29" x14ac:dyDescent="0.25">
      <c r="B28" s="23">
        <v>244</v>
      </c>
      <c r="C28" s="23" t="s">
        <v>370</v>
      </c>
      <c r="AC28" s="24">
        <v>4000</v>
      </c>
    </row>
    <row r="29" spans="1:29" x14ac:dyDescent="0.25">
      <c r="B29" s="23">
        <v>246</v>
      </c>
      <c r="C29" s="23" t="s">
        <v>67</v>
      </c>
      <c r="AC29" s="24">
        <v>6000</v>
      </c>
    </row>
    <row r="30" spans="1:29" x14ac:dyDescent="0.25">
      <c r="B30" s="23">
        <v>247</v>
      </c>
      <c r="C30" s="23" t="s">
        <v>230</v>
      </c>
      <c r="AC30" s="24">
        <v>22000</v>
      </c>
    </row>
    <row r="31" spans="1:29" x14ac:dyDescent="0.25">
      <c r="B31" s="11">
        <v>249</v>
      </c>
      <c r="C31" s="11" t="s">
        <v>166</v>
      </c>
      <c r="AC31" s="24">
        <v>20000</v>
      </c>
    </row>
    <row r="32" spans="1:29" x14ac:dyDescent="0.25">
      <c r="B32" s="11">
        <v>251</v>
      </c>
      <c r="C32" s="11" t="s">
        <v>686</v>
      </c>
      <c r="AC32" s="24">
        <v>40000</v>
      </c>
    </row>
    <row r="33" spans="2:29" x14ac:dyDescent="0.25">
      <c r="B33" s="11">
        <v>252</v>
      </c>
      <c r="C33" s="11" t="s">
        <v>607</v>
      </c>
      <c r="AC33" s="24">
        <v>11000</v>
      </c>
    </row>
    <row r="34" spans="2:29" x14ac:dyDescent="0.25">
      <c r="B34" s="11">
        <v>253</v>
      </c>
      <c r="C34" s="11" t="s">
        <v>167</v>
      </c>
      <c r="AC34" s="24">
        <v>7000</v>
      </c>
    </row>
    <row r="35" spans="2:29" x14ac:dyDescent="0.25">
      <c r="B35" s="11">
        <v>261</v>
      </c>
      <c r="C35" s="11" t="s">
        <v>18</v>
      </c>
      <c r="AC35" s="24">
        <v>100000</v>
      </c>
    </row>
    <row r="36" spans="2:29" x14ac:dyDescent="0.25">
      <c r="B36" s="11">
        <v>271</v>
      </c>
      <c r="C36" s="23" t="s">
        <v>107</v>
      </c>
      <c r="AC36" s="24">
        <v>20000</v>
      </c>
    </row>
    <row r="37" spans="2:29" x14ac:dyDescent="0.25">
      <c r="B37" s="23">
        <v>272</v>
      </c>
      <c r="C37" s="23" t="s">
        <v>291</v>
      </c>
      <c r="AC37" s="24">
        <v>20000</v>
      </c>
    </row>
    <row r="38" spans="2:29" x14ac:dyDescent="0.25">
      <c r="B38" s="11">
        <v>291</v>
      </c>
      <c r="C38" s="23" t="s">
        <v>282</v>
      </c>
      <c r="AC38" s="24">
        <v>50000</v>
      </c>
    </row>
    <row r="39" spans="2:29" x14ac:dyDescent="0.25">
      <c r="B39" s="23">
        <v>292</v>
      </c>
      <c r="C39" s="23" t="s">
        <v>69</v>
      </c>
      <c r="AC39" s="24">
        <v>7000</v>
      </c>
    </row>
    <row r="40" spans="2:29" x14ac:dyDescent="0.25">
      <c r="B40" s="23">
        <v>296</v>
      </c>
      <c r="C40" s="23" t="s">
        <v>54</v>
      </c>
      <c r="AC40" s="24">
        <v>100000</v>
      </c>
    </row>
    <row r="41" spans="2:29" x14ac:dyDescent="0.25">
      <c r="B41" s="23">
        <v>298</v>
      </c>
      <c r="C41" s="23" t="s">
        <v>169</v>
      </c>
      <c r="AC41" s="24">
        <v>5000</v>
      </c>
    </row>
    <row r="42" spans="2:29" x14ac:dyDescent="0.25">
      <c r="B42" s="23">
        <v>346</v>
      </c>
      <c r="C42" s="23" t="s">
        <v>272</v>
      </c>
      <c r="AC42" s="24">
        <v>5000</v>
      </c>
    </row>
    <row r="43" spans="2:29" x14ac:dyDescent="0.25">
      <c r="B43" s="11">
        <v>355</v>
      </c>
      <c r="C43" s="11" t="s">
        <v>55</v>
      </c>
      <c r="AC43" s="24">
        <v>50000</v>
      </c>
    </row>
    <row r="44" spans="2:29" x14ac:dyDescent="0.25">
      <c r="B44" s="23">
        <v>357</v>
      </c>
      <c r="C44" s="23" t="s">
        <v>74</v>
      </c>
      <c r="AC44" s="24">
        <v>35000</v>
      </c>
    </row>
    <row r="45" spans="2:29" x14ac:dyDescent="0.25">
      <c r="B45" s="23">
        <v>359</v>
      </c>
      <c r="C45" s="23" t="s">
        <v>203</v>
      </c>
      <c r="AC45" s="24">
        <v>5000</v>
      </c>
    </row>
    <row r="46" spans="2:29" x14ac:dyDescent="0.25">
      <c r="B46" s="11">
        <v>519</v>
      </c>
      <c r="C46" s="11" t="s">
        <v>25</v>
      </c>
      <c r="AC46" s="24">
        <v>10000</v>
      </c>
    </row>
    <row r="47" spans="2:29" x14ac:dyDescent="0.25">
      <c r="B47" s="11">
        <v>521</v>
      </c>
      <c r="C47" s="11" t="s">
        <v>118</v>
      </c>
      <c r="AC47" s="24">
        <v>15000</v>
      </c>
    </row>
    <row r="48" spans="2:29" x14ac:dyDescent="0.25">
      <c r="B48" s="11">
        <v>566</v>
      </c>
      <c r="C48" s="11" t="s">
        <v>77</v>
      </c>
      <c r="AC48" s="24">
        <v>30000</v>
      </c>
    </row>
    <row r="49" spans="2:29" x14ac:dyDescent="0.25">
      <c r="B49" s="11">
        <v>567</v>
      </c>
      <c r="C49" s="11" t="s">
        <v>235</v>
      </c>
      <c r="AC49" s="24">
        <v>30000</v>
      </c>
    </row>
    <row r="51" spans="2:29" x14ac:dyDescent="0.25">
      <c r="AA51" s="25"/>
      <c r="AB51" s="26" t="s">
        <v>27</v>
      </c>
      <c r="AC51" s="68">
        <f>SUM(AC26:AC49)</f>
        <v>630000</v>
      </c>
    </row>
    <row r="52" spans="2:29" x14ac:dyDescent="0.25">
      <c r="AA52" s="2"/>
      <c r="AB52" s="130"/>
      <c r="AC52" s="131"/>
    </row>
    <row r="53" spans="2:29" x14ac:dyDescent="0.25">
      <c r="X53" s="28"/>
      <c r="Y53" s="28"/>
      <c r="Z53" s="28"/>
      <c r="AA53" s="28"/>
      <c r="AB53" s="28"/>
    </row>
    <row r="54" spans="2:29" x14ac:dyDescent="0.25">
      <c r="B54" s="5"/>
      <c r="C54" s="5"/>
      <c r="D54" s="5"/>
      <c r="E54" s="5"/>
      <c r="F54" s="5"/>
      <c r="G54" s="5"/>
      <c r="H54" s="5"/>
      <c r="I54" s="5"/>
      <c r="J54" s="5"/>
      <c r="K54" s="5"/>
      <c r="L54" s="5"/>
      <c r="M54" s="5"/>
      <c r="N54" s="5"/>
      <c r="O54" s="5"/>
      <c r="P54" s="5"/>
      <c r="Q54" s="6"/>
      <c r="R54" s="5"/>
      <c r="S54" s="5"/>
      <c r="T54" s="5"/>
      <c r="U54" s="5"/>
      <c r="V54" s="5"/>
      <c r="W54" s="5"/>
      <c r="X54" s="5"/>
      <c r="Y54" s="5"/>
      <c r="Z54" s="5"/>
      <c r="AA54" s="5"/>
      <c r="AB54" s="5"/>
      <c r="AC54" s="30"/>
    </row>
    <row r="56" spans="2:29" x14ac:dyDescent="0.25">
      <c r="B56" s="19" t="s">
        <v>28</v>
      </c>
      <c r="C56" s="25"/>
      <c r="D56" s="25"/>
      <c r="R56" s="19" t="s">
        <v>29</v>
      </c>
      <c r="S56" s="25"/>
      <c r="T56" s="25"/>
    </row>
    <row r="57" spans="2:29" x14ac:dyDescent="0.25">
      <c r="B57" s="40" t="s">
        <v>1131</v>
      </c>
      <c r="R57" s="40" t="s">
        <v>1132</v>
      </c>
    </row>
    <row r="59" spans="2:29" x14ac:dyDescent="0.25">
      <c r="B59" s="19" t="s">
        <v>30</v>
      </c>
      <c r="C59" s="25"/>
      <c r="D59" s="25"/>
    </row>
    <row r="60" spans="2:29" x14ac:dyDescent="0.25">
      <c r="B60">
        <v>900</v>
      </c>
    </row>
    <row r="62" spans="2:29" x14ac:dyDescent="0.25">
      <c r="B62" s="19" t="s">
        <v>31</v>
      </c>
      <c r="C62" s="25"/>
      <c r="D62" s="25"/>
    </row>
    <row r="63" spans="2:29" x14ac:dyDescent="0.25">
      <c r="B63" s="139">
        <v>2200</v>
      </c>
      <c r="C63" s="139"/>
    </row>
    <row r="64" spans="2:29" x14ac:dyDescent="0.25">
      <c r="B64" s="5"/>
      <c r="C64" s="5"/>
      <c r="D64" s="5"/>
      <c r="E64" s="5"/>
      <c r="F64" s="5"/>
      <c r="G64" s="5"/>
      <c r="H64" s="5"/>
      <c r="I64" s="5"/>
      <c r="J64" s="5"/>
      <c r="K64" s="5"/>
      <c r="L64" s="5"/>
      <c r="M64" s="5"/>
      <c r="N64" s="5"/>
      <c r="O64" s="5"/>
      <c r="P64" s="5"/>
      <c r="Q64" s="6"/>
      <c r="R64" s="5"/>
      <c r="S64" s="5"/>
      <c r="T64" s="5"/>
      <c r="U64" s="5"/>
      <c r="V64" s="5"/>
      <c r="W64" s="5"/>
      <c r="X64" s="5"/>
      <c r="Y64" s="5"/>
      <c r="Z64" s="5"/>
      <c r="AA64" s="5"/>
      <c r="AB64" s="5"/>
      <c r="AC64" s="30"/>
    </row>
    <row r="66" spans="2:29" x14ac:dyDescent="0.25">
      <c r="B66" s="19" t="s">
        <v>32</v>
      </c>
      <c r="C66" s="25"/>
      <c r="D66" s="25"/>
      <c r="E66" s="25"/>
    </row>
    <row r="68" spans="2:29" x14ac:dyDescent="0.25">
      <c r="B68" s="19" t="s">
        <v>33</v>
      </c>
      <c r="C68" s="25"/>
      <c r="G68" s="19" t="s">
        <v>34</v>
      </c>
      <c r="H68" s="25"/>
      <c r="L68" s="19" t="s">
        <v>35</v>
      </c>
      <c r="M68" s="25"/>
      <c r="Q68" s="19" t="s">
        <v>36</v>
      </c>
      <c r="R68" s="25"/>
      <c r="U68" s="19" t="s">
        <v>37</v>
      </c>
      <c r="V68" s="25"/>
      <c r="Z68" s="19" t="s">
        <v>38</v>
      </c>
      <c r="AA68" s="25"/>
    </row>
    <row r="69" spans="2:29" x14ac:dyDescent="0.25">
      <c r="B69">
        <v>50</v>
      </c>
      <c r="G69">
        <v>100</v>
      </c>
      <c r="L69">
        <v>100</v>
      </c>
      <c r="Q69">
        <v>150</v>
      </c>
      <c r="R69" s="2"/>
      <c r="U69">
        <v>150</v>
      </c>
      <c r="Z69">
        <v>150</v>
      </c>
    </row>
    <row r="70" spans="2:29" x14ac:dyDescent="0.25">
      <c r="Q70"/>
    </row>
    <row r="71" spans="2:29" x14ac:dyDescent="0.25">
      <c r="B71" s="19" t="s">
        <v>39</v>
      </c>
      <c r="C71" s="25"/>
      <c r="G71" s="19" t="s">
        <v>40</v>
      </c>
      <c r="H71" s="25"/>
      <c r="L71" s="19" t="s">
        <v>41</v>
      </c>
      <c r="M71" s="25"/>
      <c r="N71" s="25"/>
      <c r="Q71" s="19" t="s">
        <v>42</v>
      </c>
      <c r="R71" s="25"/>
      <c r="U71" s="19" t="s">
        <v>43</v>
      </c>
      <c r="V71" s="25"/>
      <c r="W71" s="25"/>
      <c r="Z71" s="19" t="s">
        <v>44</v>
      </c>
      <c r="AA71" s="25"/>
      <c r="AB71" s="25"/>
    </row>
    <row r="72" spans="2:29" x14ac:dyDescent="0.25">
      <c r="B72">
        <v>150</v>
      </c>
      <c r="G72">
        <v>100</v>
      </c>
      <c r="L72">
        <v>100</v>
      </c>
      <c r="Q72">
        <v>100</v>
      </c>
      <c r="U72">
        <v>100</v>
      </c>
      <c r="Z72">
        <v>50</v>
      </c>
    </row>
    <row r="73" spans="2:29" x14ac:dyDescent="0.25">
      <c r="B73" s="5"/>
      <c r="C73" s="5"/>
      <c r="D73" s="5"/>
      <c r="E73" s="5"/>
      <c r="F73" s="5"/>
      <c r="G73" s="5"/>
      <c r="H73" s="5"/>
      <c r="I73" s="5"/>
      <c r="J73" s="5"/>
      <c r="K73" s="5"/>
      <c r="L73" s="5"/>
      <c r="M73" s="5"/>
      <c r="N73" s="5"/>
      <c r="O73" s="5"/>
      <c r="P73" s="5"/>
      <c r="Q73" s="6"/>
      <c r="R73" s="5"/>
      <c r="S73" s="5"/>
      <c r="T73" s="5"/>
      <c r="U73" s="5"/>
      <c r="V73" s="5"/>
      <c r="W73" s="5"/>
      <c r="X73" s="5"/>
      <c r="Y73" s="5"/>
      <c r="Z73" s="5"/>
      <c r="AA73" s="5"/>
      <c r="AB73" s="5"/>
      <c r="AC73" s="30"/>
    </row>
    <row r="75" spans="2:29" x14ac:dyDescent="0.25">
      <c r="B75" s="19" t="s">
        <v>28</v>
      </c>
      <c r="C75" s="25"/>
      <c r="D75" s="25"/>
      <c r="R75" s="19" t="s">
        <v>29</v>
      </c>
      <c r="S75" s="25"/>
      <c r="T75" s="25"/>
    </row>
    <row r="76" spans="2:29" ht="28.5" customHeight="1" x14ac:dyDescent="0.25">
      <c r="B76" s="44" t="s">
        <v>1133</v>
      </c>
      <c r="R76" s="138" t="s">
        <v>1134</v>
      </c>
      <c r="S76" s="138"/>
      <c r="T76" s="138"/>
      <c r="U76" s="138"/>
      <c r="V76" s="138"/>
      <c r="W76" s="138"/>
      <c r="X76" s="138"/>
      <c r="Y76" s="138"/>
      <c r="Z76" s="138"/>
      <c r="AA76" s="138"/>
      <c r="AB76" s="138"/>
      <c r="AC76" s="138"/>
    </row>
    <row r="78" spans="2:29" x14ac:dyDescent="0.25">
      <c r="B78" s="19" t="s">
        <v>30</v>
      </c>
      <c r="C78" s="25"/>
      <c r="D78" s="25"/>
    </row>
    <row r="79" spans="2:29" x14ac:dyDescent="0.25">
      <c r="B79">
        <v>0</v>
      </c>
    </row>
    <row r="81" spans="2:29" x14ac:dyDescent="0.25">
      <c r="B81" s="19" t="s">
        <v>31</v>
      </c>
      <c r="C81" s="25"/>
      <c r="D81" s="25"/>
    </row>
    <row r="82" spans="2:29" x14ac:dyDescent="0.25">
      <c r="B82">
        <v>9</v>
      </c>
    </row>
    <row r="83" spans="2:29" x14ac:dyDescent="0.25">
      <c r="B83" s="5"/>
      <c r="C83" s="5"/>
      <c r="D83" s="5"/>
      <c r="E83" s="5"/>
      <c r="F83" s="5"/>
      <c r="G83" s="5"/>
      <c r="H83" s="5"/>
      <c r="I83" s="5"/>
      <c r="J83" s="5"/>
      <c r="K83" s="5"/>
      <c r="L83" s="5"/>
      <c r="M83" s="5"/>
      <c r="N83" s="5"/>
      <c r="O83" s="5"/>
      <c r="P83" s="5"/>
      <c r="Q83" s="6"/>
      <c r="R83" s="5"/>
      <c r="S83" s="5"/>
      <c r="T83" s="5"/>
      <c r="U83" s="5"/>
      <c r="V83" s="5"/>
      <c r="W83" s="5"/>
      <c r="X83" s="5"/>
      <c r="Y83" s="5"/>
      <c r="Z83" s="5"/>
      <c r="AA83" s="5"/>
      <c r="AB83" s="5"/>
      <c r="AC83" s="30"/>
    </row>
    <row r="85" spans="2:29" x14ac:dyDescent="0.25">
      <c r="B85" s="19" t="s">
        <v>32</v>
      </c>
      <c r="C85" s="25"/>
      <c r="D85" s="25"/>
      <c r="E85" s="25"/>
    </row>
    <row r="87" spans="2:29" x14ac:dyDescent="0.25">
      <c r="B87" s="19" t="s">
        <v>33</v>
      </c>
      <c r="C87" s="25"/>
      <c r="G87" s="19" t="s">
        <v>34</v>
      </c>
      <c r="H87" s="25"/>
      <c r="L87" s="19" t="s">
        <v>35</v>
      </c>
      <c r="M87" s="25"/>
      <c r="Q87" s="19" t="s">
        <v>36</v>
      </c>
      <c r="R87" s="25"/>
      <c r="U87" s="19" t="s">
        <v>37</v>
      </c>
      <c r="V87" s="25"/>
      <c r="Z87" s="19" t="s">
        <v>38</v>
      </c>
      <c r="AA87" s="25"/>
    </row>
    <row r="88" spans="2:29" x14ac:dyDescent="0.25">
      <c r="B88" t="s">
        <v>80</v>
      </c>
      <c r="G88">
        <v>1</v>
      </c>
      <c r="L88">
        <v>1</v>
      </c>
      <c r="Q88">
        <v>1</v>
      </c>
      <c r="R88" s="2"/>
      <c r="U88">
        <v>1</v>
      </c>
      <c r="V88" t="s">
        <v>80</v>
      </c>
      <c r="Z88">
        <v>1</v>
      </c>
    </row>
    <row r="89" spans="2:29" x14ac:dyDescent="0.25">
      <c r="Q89"/>
    </row>
    <row r="90" spans="2:29" x14ac:dyDescent="0.25">
      <c r="B90" s="19" t="s">
        <v>39</v>
      </c>
      <c r="C90" s="25"/>
      <c r="G90" s="19" t="s">
        <v>40</v>
      </c>
      <c r="H90" s="25"/>
      <c r="L90" s="19" t="s">
        <v>41</v>
      </c>
      <c r="M90" s="25"/>
      <c r="N90" s="25"/>
      <c r="Q90" s="19" t="s">
        <v>42</v>
      </c>
      <c r="R90" s="25"/>
      <c r="U90" s="19" t="s">
        <v>43</v>
      </c>
      <c r="V90" s="25"/>
      <c r="W90" s="25"/>
      <c r="Z90" s="19" t="s">
        <v>44</v>
      </c>
      <c r="AA90" s="25"/>
      <c r="AB90" s="25"/>
    </row>
    <row r="91" spans="2:29" x14ac:dyDescent="0.25">
      <c r="B91">
        <v>1</v>
      </c>
      <c r="G91" t="s">
        <v>80</v>
      </c>
      <c r="I91" t="s">
        <v>80</v>
      </c>
      <c r="L91">
        <v>1</v>
      </c>
      <c r="Q91">
        <v>1</v>
      </c>
      <c r="U91">
        <v>1</v>
      </c>
      <c r="Z91">
        <v>1</v>
      </c>
    </row>
  </sheetData>
  <mergeCells count="6">
    <mergeCell ref="R76:AC76"/>
    <mergeCell ref="B12:AC12"/>
    <mergeCell ref="B15:AC15"/>
    <mergeCell ref="R18:AC18"/>
    <mergeCell ref="R21:AC21"/>
    <mergeCell ref="B63:C63"/>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AC159"/>
  <sheetViews>
    <sheetView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144</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145</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1.5" customHeight="1" x14ac:dyDescent="0.25">
      <c r="B12" s="133" t="s">
        <v>146</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3.75" customHeight="1" x14ac:dyDescent="0.25">
      <c r="B15" s="133" t="s">
        <v>147</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1.5" customHeight="1" x14ac:dyDescent="0.25">
      <c r="B18" s="13" t="s">
        <v>9</v>
      </c>
      <c r="C18" s="14"/>
      <c r="D18" s="14"/>
      <c r="E18" s="14"/>
      <c r="F18" s="14"/>
      <c r="G18" s="14"/>
      <c r="H18" s="14"/>
      <c r="I18" s="14"/>
      <c r="J18" s="14"/>
      <c r="K18" s="14"/>
      <c r="L18" s="14"/>
      <c r="M18" s="14"/>
      <c r="N18" s="14"/>
      <c r="O18" s="14"/>
      <c r="P18" s="14"/>
      <c r="Q18" s="15"/>
      <c r="R18" s="133" t="s">
        <v>148</v>
      </c>
      <c r="S18" s="133"/>
      <c r="T18" s="133"/>
      <c r="U18" s="133"/>
      <c r="V18" s="133"/>
      <c r="W18" s="133"/>
      <c r="X18" s="133"/>
      <c r="Y18" s="133"/>
      <c r="Z18" s="133"/>
      <c r="AA18" s="133"/>
      <c r="AB18" s="133"/>
      <c r="AC18" s="13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128</v>
      </c>
      <c r="C21" s="14"/>
      <c r="D21" s="14"/>
      <c r="E21" s="14"/>
      <c r="F21" s="14"/>
      <c r="G21" s="14"/>
      <c r="H21" s="14"/>
      <c r="I21" s="14"/>
      <c r="J21" s="14"/>
      <c r="K21" s="14"/>
      <c r="L21" s="14"/>
      <c r="M21" s="14"/>
      <c r="N21" s="14"/>
      <c r="O21" s="14"/>
      <c r="P21" s="14"/>
      <c r="Q21" s="15"/>
      <c r="R21" s="13" t="s">
        <v>149</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6000</v>
      </c>
    </row>
    <row r="27" spans="1:29" s="2" customFormat="1" x14ac:dyDescent="0.25">
      <c r="B27" s="23">
        <v>212</v>
      </c>
      <c r="C27" s="23" t="s">
        <v>64</v>
      </c>
      <c r="AC27" s="34">
        <v>1000</v>
      </c>
    </row>
    <row r="28" spans="1:29" x14ac:dyDescent="0.25">
      <c r="B28" s="23">
        <v>215</v>
      </c>
      <c r="C28" s="23" t="s">
        <v>52</v>
      </c>
      <c r="AC28" s="34">
        <v>35000</v>
      </c>
    </row>
    <row r="29" spans="1:29" x14ac:dyDescent="0.25">
      <c r="B29" s="23">
        <v>221</v>
      </c>
      <c r="C29" s="23" t="s">
        <v>66</v>
      </c>
      <c r="AC29" s="34">
        <v>12000</v>
      </c>
    </row>
    <row r="30" spans="1:29" x14ac:dyDescent="0.25">
      <c r="B30" s="11">
        <v>333</v>
      </c>
      <c r="C30" s="11" t="s">
        <v>142</v>
      </c>
      <c r="AC30" s="34">
        <v>600000</v>
      </c>
    </row>
    <row r="31" spans="1:29" x14ac:dyDescent="0.25">
      <c r="B31" s="11">
        <v>363</v>
      </c>
      <c r="C31" s="11" t="s">
        <v>112</v>
      </c>
      <c r="AC31" s="34">
        <v>50000</v>
      </c>
    </row>
    <row r="32" spans="1:29" x14ac:dyDescent="0.25">
      <c r="B32" s="11" t="s">
        <v>150</v>
      </c>
      <c r="C32" s="11" t="s">
        <v>151</v>
      </c>
      <c r="AC32" s="34">
        <v>100000</v>
      </c>
    </row>
    <row r="33" spans="2:29" x14ac:dyDescent="0.25">
      <c r="B33" s="11">
        <v>366</v>
      </c>
      <c r="C33" s="11" t="s">
        <v>124</v>
      </c>
      <c r="AC33" s="34">
        <v>30000</v>
      </c>
    </row>
    <row r="34" spans="2:29" x14ac:dyDescent="0.25">
      <c r="B34" s="11">
        <v>369</v>
      </c>
      <c r="C34" s="11" t="s">
        <v>123</v>
      </c>
      <c r="AC34" s="34">
        <v>230000</v>
      </c>
    </row>
    <row r="35" spans="2:29" x14ac:dyDescent="0.25">
      <c r="B35" s="11">
        <v>371</v>
      </c>
      <c r="C35" s="11" t="s">
        <v>19</v>
      </c>
      <c r="AC35" s="34">
        <v>10000</v>
      </c>
    </row>
    <row r="36" spans="2:29" x14ac:dyDescent="0.25">
      <c r="B36" s="11">
        <v>372</v>
      </c>
      <c r="C36" s="11" t="s">
        <v>20</v>
      </c>
      <c r="AC36" s="34">
        <v>30000</v>
      </c>
    </row>
    <row r="37" spans="2:29" x14ac:dyDescent="0.25">
      <c r="B37" s="11">
        <v>375</v>
      </c>
      <c r="C37" s="11" t="s">
        <v>21</v>
      </c>
      <c r="AC37" s="34">
        <v>10000</v>
      </c>
    </row>
    <row r="38" spans="2:29" x14ac:dyDescent="0.25">
      <c r="B38" s="11">
        <v>521</v>
      </c>
      <c r="C38" s="11" t="s">
        <v>118</v>
      </c>
      <c r="AC38" s="34">
        <v>15000</v>
      </c>
    </row>
    <row r="40" spans="2:29" x14ac:dyDescent="0.25">
      <c r="AA40" s="25"/>
      <c r="AB40" s="26" t="s">
        <v>27</v>
      </c>
      <c r="AC40" s="27">
        <f>SUM(AC26:AC38)</f>
        <v>1129000</v>
      </c>
    </row>
    <row r="41" spans="2:29" x14ac:dyDescent="0.25">
      <c r="X41" s="132"/>
      <c r="Y41" s="132"/>
      <c r="Z41" s="132"/>
      <c r="AA41" s="132"/>
      <c r="AB41" s="132"/>
      <c r="AC41" s="29"/>
    </row>
    <row r="42" spans="2:29" x14ac:dyDescent="0.25">
      <c r="B42" s="5"/>
      <c r="C42" s="5"/>
      <c r="D42" s="5"/>
      <c r="E42" s="5"/>
      <c r="F42" s="5"/>
      <c r="G42" s="5"/>
      <c r="H42" s="5"/>
      <c r="I42" s="5"/>
      <c r="J42" s="5"/>
      <c r="K42" s="5"/>
      <c r="L42" s="5"/>
      <c r="M42" s="5"/>
      <c r="N42" s="5"/>
      <c r="O42" s="5"/>
      <c r="P42" s="5"/>
      <c r="Q42" s="6"/>
      <c r="R42" s="5"/>
      <c r="S42" s="5"/>
      <c r="T42" s="5"/>
      <c r="U42" s="5"/>
      <c r="V42" s="5"/>
      <c r="W42" s="5"/>
      <c r="X42" s="5"/>
      <c r="Y42" s="5"/>
      <c r="Z42" s="5"/>
      <c r="AA42" s="5"/>
      <c r="AB42" s="5"/>
      <c r="AC42" s="30"/>
    </row>
    <row r="43" spans="2:29" x14ac:dyDescent="0.25">
      <c r="AC43" s="24"/>
    </row>
    <row r="44" spans="2:29" x14ac:dyDescent="0.25">
      <c r="B44" s="19" t="s">
        <v>28</v>
      </c>
      <c r="C44" s="25"/>
      <c r="D44" s="25"/>
      <c r="R44" s="19" t="s">
        <v>29</v>
      </c>
      <c r="S44" s="25"/>
      <c r="T44" s="25"/>
      <c r="AC44" s="24"/>
    </row>
    <row r="45" spans="2:29" x14ac:dyDescent="0.25">
      <c r="B45" s="40" t="s">
        <v>152</v>
      </c>
      <c r="R45" s="40" t="s">
        <v>153</v>
      </c>
      <c r="S45" s="32"/>
      <c r="T45" s="32"/>
      <c r="U45" s="32"/>
      <c r="V45" s="32"/>
      <c r="W45" s="32"/>
      <c r="X45" s="32"/>
      <c r="Y45" s="32"/>
      <c r="Z45" s="32"/>
      <c r="AA45" s="32"/>
      <c r="AB45" s="32"/>
      <c r="AC45" s="32"/>
    </row>
    <row r="46" spans="2:29" x14ac:dyDescent="0.25">
      <c r="AC46" s="24"/>
    </row>
    <row r="47" spans="2:29" x14ac:dyDescent="0.25">
      <c r="B47" s="19" t="s">
        <v>30</v>
      </c>
      <c r="C47" s="25"/>
      <c r="D47" s="25"/>
      <c r="AC47" s="24"/>
    </row>
    <row r="48" spans="2:29" x14ac:dyDescent="0.25">
      <c r="B48">
        <v>0</v>
      </c>
      <c r="AC48" s="24"/>
    </row>
    <row r="49" spans="2:29" x14ac:dyDescent="0.25">
      <c r="AC49" s="24"/>
    </row>
    <row r="50" spans="2:29" x14ac:dyDescent="0.25">
      <c r="B50" s="19" t="s">
        <v>31</v>
      </c>
      <c r="C50" s="25"/>
      <c r="D50" s="25"/>
      <c r="AC50" s="24"/>
    </row>
    <row r="51" spans="2:29" x14ac:dyDescent="0.25">
      <c r="B51">
        <v>1</v>
      </c>
      <c r="AC51" s="24"/>
    </row>
    <row r="52" spans="2:29" x14ac:dyDescent="0.25">
      <c r="AC52" s="24"/>
    </row>
    <row r="53" spans="2:29" x14ac:dyDescent="0.25">
      <c r="AC53" s="24"/>
    </row>
    <row r="54" spans="2:29" x14ac:dyDescent="0.25">
      <c r="AC54" s="24"/>
    </row>
    <row r="55" spans="2:29" x14ac:dyDescent="0.25">
      <c r="AC55" s="24"/>
    </row>
    <row r="56" spans="2:29" x14ac:dyDescent="0.25">
      <c r="AC56" s="24"/>
    </row>
    <row r="57" spans="2:29" x14ac:dyDescent="0.25">
      <c r="B57" s="5"/>
      <c r="C57" s="5"/>
      <c r="D57" s="5"/>
      <c r="E57" s="5"/>
      <c r="F57" s="5"/>
      <c r="G57" s="5"/>
      <c r="H57" s="5"/>
      <c r="I57" s="5"/>
      <c r="J57" s="5"/>
      <c r="K57" s="5"/>
      <c r="L57" s="5"/>
      <c r="M57" s="5"/>
      <c r="N57" s="5"/>
      <c r="O57" s="5"/>
      <c r="P57" s="5"/>
      <c r="Q57" s="6"/>
      <c r="R57" s="5"/>
      <c r="S57" s="5"/>
      <c r="T57" s="5"/>
      <c r="U57" s="5"/>
      <c r="V57" s="5"/>
      <c r="W57" s="5"/>
      <c r="X57" s="5"/>
      <c r="Y57" s="5"/>
      <c r="Z57" s="5"/>
      <c r="AA57" s="5"/>
      <c r="AB57" s="5"/>
      <c r="AC57" s="30"/>
    </row>
    <row r="58" spans="2:29" x14ac:dyDescent="0.25">
      <c r="AC58" s="24"/>
    </row>
    <row r="59" spans="2:29" x14ac:dyDescent="0.25">
      <c r="B59" s="19" t="s">
        <v>32</v>
      </c>
      <c r="C59" s="25"/>
      <c r="D59" s="25"/>
      <c r="E59" s="25"/>
      <c r="AC59" s="24"/>
    </row>
    <row r="60" spans="2:29" x14ac:dyDescent="0.25">
      <c r="AC60" s="24"/>
    </row>
    <row r="61" spans="2:29" x14ac:dyDescent="0.25">
      <c r="AC61" s="24"/>
    </row>
    <row r="62" spans="2:29" x14ac:dyDescent="0.25">
      <c r="B62" s="19" t="s">
        <v>33</v>
      </c>
      <c r="C62" s="25"/>
      <c r="G62" s="19" t="s">
        <v>34</v>
      </c>
      <c r="H62" s="25"/>
      <c r="L62" s="19" t="s">
        <v>35</v>
      </c>
      <c r="M62" s="25"/>
      <c r="Q62" s="19" t="s">
        <v>36</v>
      </c>
      <c r="R62" s="25"/>
      <c r="U62" s="19" t="s">
        <v>37</v>
      </c>
      <c r="V62" s="25"/>
      <c r="Z62" s="19" t="s">
        <v>38</v>
      </c>
      <c r="AA62" s="25"/>
      <c r="AC62" s="24"/>
    </row>
    <row r="63" spans="2:29" x14ac:dyDescent="0.25">
      <c r="Q63"/>
      <c r="R63" s="2"/>
      <c r="AC63" s="24"/>
    </row>
    <row r="64" spans="2:29" x14ac:dyDescent="0.25">
      <c r="Q64"/>
      <c r="AC64" s="24"/>
    </row>
    <row r="65" spans="2:29" x14ac:dyDescent="0.25">
      <c r="B65" s="19" t="s">
        <v>39</v>
      </c>
      <c r="C65" s="25"/>
      <c r="G65" s="19" t="s">
        <v>40</v>
      </c>
      <c r="H65" s="25"/>
      <c r="L65" s="19" t="s">
        <v>41</v>
      </c>
      <c r="M65" s="25"/>
      <c r="N65" s="25"/>
      <c r="Q65" s="19" t="s">
        <v>42</v>
      </c>
      <c r="R65" s="25"/>
      <c r="U65" s="19" t="s">
        <v>43</v>
      </c>
      <c r="V65" s="25"/>
      <c r="W65" s="25"/>
      <c r="Z65" s="19" t="s">
        <v>44</v>
      </c>
      <c r="AA65" s="25"/>
      <c r="AB65" s="25"/>
      <c r="AC65" s="24"/>
    </row>
    <row r="66" spans="2:29" x14ac:dyDescent="0.25">
      <c r="Q66" s="2">
        <v>1</v>
      </c>
    </row>
    <row r="68" spans="2:29" x14ac:dyDescent="0.25">
      <c r="B68" s="5"/>
      <c r="C68" s="5"/>
      <c r="D68" s="5"/>
      <c r="E68" s="5"/>
      <c r="F68" s="5"/>
      <c r="G68" s="5"/>
      <c r="H68" s="5"/>
      <c r="I68" s="5"/>
      <c r="J68" s="5"/>
      <c r="K68" s="5"/>
      <c r="L68" s="5"/>
      <c r="M68" s="5"/>
      <c r="N68" s="5"/>
      <c r="O68" s="5"/>
      <c r="P68" s="5"/>
      <c r="Q68" s="6"/>
      <c r="R68" s="5"/>
      <c r="S68" s="5"/>
      <c r="T68" s="5"/>
      <c r="U68" s="5"/>
      <c r="V68" s="5"/>
      <c r="W68" s="5"/>
      <c r="X68" s="5"/>
      <c r="Y68" s="5"/>
      <c r="Z68" s="5"/>
      <c r="AA68" s="5"/>
      <c r="AB68" s="5"/>
      <c r="AC68" s="30"/>
    </row>
    <row r="69" spans="2:29" x14ac:dyDescent="0.25">
      <c r="AC69" s="24"/>
    </row>
    <row r="70" spans="2:29" x14ac:dyDescent="0.25">
      <c r="B70" s="19" t="s">
        <v>28</v>
      </c>
      <c r="C70" s="25"/>
      <c r="D70" s="25"/>
      <c r="R70" s="19" t="s">
        <v>29</v>
      </c>
      <c r="S70" s="25"/>
      <c r="T70" s="25"/>
      <c r="AC70" s="24"/>
    </row>
    <row r="71" spans="2:29" x14ac:dyDescent="0.25">
      <c r="B71" s="40" t="s">
        <v>154</v>
      </c>
      <c r="R71" s="40" t="s">
        <v>155</v>
      </c>
      <c r="AC71" s="24"/>
    </row>
    <row r="72" spans="2:29" x14ac:dyDescent="0.25">
      <c r="AC72" s="24"/>
    </row>
    <row r="73" spans="2:29" x14ac:dyDescent="0.25">
      <c r="B73" s="19" t="s">
        <v>30</v>
      </c>
      <c r="C73" s="25"/>
      <c r="D73" s="25"/>
      <c r="AC73" s="24"/>
    </row>
    <row r="74" spans="2:29" x14ac:dyDescent="0.25">
      <c r="B74">
        <v>0</v>
      </c>
      <c r="AC74" s="24"/>
    </row>
    <row r="75" spans="2:29" x14ac:dyDescent="0.25">
      <c r="AC75" s="24"/>
    </row>
    <row r="76" spans="2:29" x14ac:dyDescent="0.25">
      <c r="B76" s="19" t="s">
        <v>31</v>
      </c>
      <c r="C76" s="25"/>
      <c r="D76" s="25"/>
      <c r="AC76" s="24"/>
    </row>
    <row r="77" spans="2:29" x14ac:dyDescent="0.25">
      <c r="B77">
        <v>4</v>
      </c>
      <c r="AC77" s="24"/>
    </row>
    <row r="78" spans="2:29" x14ac:dyDescent="0.25">
      <c r="AC78" s="24"/>
    </row>
    <row r="79" spans="2:29" x14ac:dyDescent="0.25">
      <c r="B79" s="5"/>
      <c r="C79" s="5"/>
      <c r="D79" s="5"/>
      <c r="E79" s="5"/>
      <c r="F79" s="5"/>
      <c r="G79" s="5"/>
      <c r="H79" s="5"/>
      <c r="I79" s="5"/>
      <c r="J79" s="5"/>
      <c r="K79" s="5"/>
      <c r="L79" s="5"/>
      <c r="M79" s="5"/>
      <c r="N79" s="5"/>
      <c r="O79" s="5"/>
      <c r="P79" s="5"/>
      <c r="Q79" s="6"/>
      <c r="R79" s="5"/>
      <c r="S79" s="5"/>
      <c r="T79" s="5"/>
      <c r="U79" s="5"/>
      <c r="V79" s="5"/>
      <c r="W79" s="5"/>
      <c r="X79" s="5"/>
      <c r="Y79" s="5"/>
      <c r="Z79" s="5"/>
      <c r="AA79" s="5"/>
      <c r="AB79" s="5"/>
      <c r="AC79" s="30"/>
    </row>
    <row r="80" spans="2:29" x14ac:dyDescent="0.25">
      <c r="AC80" s="24"/>
    </row>
    <row r="81" spans="2:29" x14ac:dyDescent="0.25">
      <c r="B81" s="19" t="s">
        <v>32</v>
      </c>
      <c r="C81" s="25"/>
      <c r="D81" s="25"/>
      <c r="E81" s="25"/>
      <c r="AC81" s="24"/>
    </row>
    <row r="82" spans="2:29" x14ac:dyDescent="0.25">
      <c r="AC82" s="24"/>
    </row>
    <row r="83" spans="2:29" x14ac:dyDescent="0.25">
      <c r="AC83" s="24"/>
    </row>
    <row r="84" spans="2:29" x14ac:dyDescent="0.25">
      <c r="B84" s="19" t="s">
        <v>33</v>
      </c>
      <c r="C84" s="25"/>
      <c r="G84" s="19" t="s">
        <v>34</v>
      </c>
      <c r="H84" s="25"/>
      <c r="L84" s="19" t="s">
        <v>35</v>
      </c>
      <c r="M84" s="25"/>
      <c r="Q84" s="19" t="s">
        <v>36</v>
      </c>
      <c r="R84" s="25"/>
      <c r="U84" s="19" t="s">
        <v>37</v>
      </c>
      <c r="V84" s="25"/>
      <c r="Z84" s="19" t="s">
        <v>38</v>
      </c>
      <c r="AA84" s="25"/>
      <c r="AC84" s="24"/>
    </row>
    <row r="85" spans="2:29" x14ac:dyDescent="0.25">
      <c r="B85">
        <v>1</v>
      </c>
      <c r="L85">
        <v>1</v>
      </c>
      <c r="Q85"/>
      <c r="R85" s="2"/>
      <c r="AC85" s="24"/>
    </row>
    <row r="86" spans="2:29" x14ac:dyDescent="0.25">
      <c r="Q86"/>
      <c r="AC86" s="24"/>
    </row>
    <row r="87" spans="2:29" x14ac:dyDescent="0.25">
      <c r="B87" s="19" t="s">
        <v>39</v>
      </c>
      <c r="C87" s="25"/>
      <c r="G87" s="19" t="s">
        <v>40</v>
      </c>
      <c r="H87" s="25"/>
      <c r="L87" s="19" t="s">
        <v>41</v>
      </c>
      <c r="M87" s="25"/>
      <c r="N87" s="25"/>
      <c r="Q87" s="19" t="s">
        <v>42</v>
      </c>
      <c r="R87" s="25"/>
      <c r="U87" s="19" t="s">
        <v>43</v>
      </c>
      <c r="V87" s="25"/>
      <c r="W87" s="25"/>
      <c r="Z87" s="19" t="s">
        <v>44</v>
      </c>
      <c r="AA87" s="25"/>
      <c r="AB87" s="25"/>
      <c r="AC87" s="24"/>
    </row>
    <row r="88" spans="2:29" x14ac:dyDescent="0.25">
      <c r="Q88" s="2">
        <v>1</v>
      </c>
      <c r="Z88">
        <v>1</v>
      </c>
      <c r="AC88" s="24"/>
    </row>
    <row r="89" spans="2:29" x14ac:dyDescent="0.25">
      <c r="AC89" s="24"/>
    </row>
    <row r="90" spans="2:29" x14ac:dyDescent="0.25">
      <c r="B90" s="5"/>
      <c r="C90" s="5"/>
      <c r="D90" s="5"/>
      <c r="E90" s="5"/>
      <c r="F90" s="5"/>
      <c r="G90" s="5"/>
      <c r="H90" s="5"/>
      <c r="I90" s="5"/>
      <c r="J90" s="5"/>
      <c r="K90" s="5"/>
      <c r="L90" s="5"/>
      <c r="M90" s="5"/>
      <c r="N90" s="5"/>
      <c r="O90" s="5"/>
      <c r="P90" s="5"/>
      <c r="Q90" s="6"/>
      <c r="R90" s="5"/>
      <c r="S90" s="5"/>
      <c r="T90" s="5"/>
      <c r="U90" s="5"/>
      <c r="V90" s="5"/>
      <c r="W90" s="5"/>
      <c r="X90" s="5"/>
      <c r="Y90" s="5"/>
      <c r="Z90" s="5"/>
      <c r="AA90" s="5"/>
      <c r="AB90" s="5"/>
      <c r="AC90" s="30"/>
    </row>
    <row r="91" spans="2:29" x14ac:dyDescent="0.25">
      <c r="AC91" s="24"/>
    </row>
    <row r="92" spans="2:29" x14ac:dyDescent="0.25">
      <c r="B92" s="19" t="s">
        <v>28</v>
      </c>
      <c r="C92" s="25"/>
      <c r="D92" s="25"/>
      <c r="R92" s="19" t="s">
        <v>29</v>
      </c>
      <c r="S92" s="25"/>
      <c r="T92" s="25"/>
      <c r="AC92" s="24"/>
    </row>
    <row r="93" spans="2:29" x14ac:dyDescent="0.25">
      <c r="B93" s="44" t="s">
        <v>156</v>
      </c>
      <c r="R93" s="138" t="s">
        <v>157</v>
      </c>
      <c r="S93" s="138"/>
      <c r="T93" s="138"/>
      <c r="U93" s="138"/>
      <c r="V93" s="138"/>
      <c r="W93" s="138"/>
      <c r="X93" s="138"/>
      <c r="Y93" s="138"/>
      <c r="Z93" s="138"/>
      <c r="AA93" s="138"/>
      <c r="AB93" s="138"/>
      <c r="AC93" s="138"/>
    </row>
    <row r="94" spans="2:29" x14ac:dyDescent="0.25">
      <c r="AC94" s="24"/>
    </row>
    <row r="95" spans="2:29" x14ac:dyDescent="0.25">
      <c r="B95" s="19" t="s">
        <v>30</v>
      </c>
      <c r="C95" s="25"/>
      <c r="D95" s="25"/>
      <c r="AC95" s="24"/>
    </row>
    <row r="96" spans="2:29" x14ac:dyDescent="0.25">
      <c r="B96">
        <v>0</v>
      </c>
      <c r="AC96" s="24"/>
    </row>
    <row r="97" spans="2:29" x14ac:dyDescent="0.25">
      <c r="AC97" s="24"/>
    </row>
    <row r="98" spans="2:29" x14ac:dyDescent="0.25">
      <c r="B98" s="19" t="s">
        <v>31</v>
      </c>
      <c r="C98" s="25"/>
      <c r="D98" s="25"/>
      <c r="AC98" s="24"/>
    </row>
    <row r="99" spans="2:29" x14ac:dyDescent="0.25">
      <c r="B99">
        <v>100</v>
      </c>
      <c r="C99" t="s">
        <v>80</v>
      </c>
      <c r="AC99" s="24"/>
    </row>
    <row r="100" spans="2:29" x14ac:dyDescent="0.25">
      <c r="AC100" s="24"/>
    </row>
    <row r="101" spans="2:29" x14ac:dyDescent="0.25">
      <c r="B101" s="5"/>
      <c r="C101" s="5"/>
      <c r="D101" s="5"/>
      <c r="E101" s="5"/>
      <c r="F101" s="5"/>
      <c r="G101" s="5"/>
      <c r="H101" s="5"/>
      <c r="I101" s="5"/>
      <c r="J101" s="5"/>
      <c r="K101" s="5"/>
      <c r="L101" s="5"/>
      <c r="M101" s="5"/>
      <c r="N101" s="5"/>
      <c r="O101" s="5"/>
      <c r="P101" s="5"/>
      <c r="Q101" s="6"/>
      <c r="R101" s="5"/>
      <c r="S101" s="5"/>
      <c r="T101" s="5"/>
      <c r="U101" s="5"/>
      <c r="V101" s="5"/>
      <c r="W101" s="5"/>
      <c r="X101" s="5"/>
      <c r="Y101" s="5"/>
      <c r="Z101" s="5"/>
      <c r="AA101" s="5"/>
      <c r="AB101" s="5"/>
      <c r="AC101" s="30"/>
    </row>
    <row r="102" spans="2:29" x14ac:dyDescent="0.25">
      <c r="AC102" s="24"/>
    </row>
    <row r="103" spans="2:29" x14ac:dyDescent="0.25">
      <c r="B103" s="19" t="s">
        <v>32</v>
      </c>
      <c r="C103" s="25"/>
      <c r="D103" s="25"/>
      <c r="E103" s="25"/>
      <c r="AC103" s="24"/>
    </row>
    <row r="104" spans="2:29" x14ac:dyDescent="0.25">
      <c r="AC104" s="24"/>
    </row>
    <row r="105" spans="2:29" x14ac:dyDescent="0.25">
      <c r="AC105" s="24"/>
    </row>
    <row r="106" spans="2:29" x14ac:dyDescent="0.25">
      <c r="B106" s="19" t="s">
        <v>33</v>
      </c>
      <c r="C106" s="25"/>
      <c r="G106" s="19" t="s">
        <v>34</v>
      </c>
      <c r="H106" s="25"/>
      <c r="L106" s="19" t="s">
        <v>35</v>
      </c>
      <c r="M106" s="25"/>
      <c r="Q106" s="19" t="s">
        <v>36</v>
      </c>
      <c r="R106" s="25"/>
      <c r="U106" s="19" t="s">
        <v>37</v>
      </c>
      <c r="V106" s="25"/>
      <c r="Z106" s="19" t="s">
        <v>38</v>
      </c>
      <c r="AA106" s="25"/>
      <c r="AC106" s="24"/>
    </row>
    <row r="107" spans="2:29" x14ac:dyDescent="0.25">
      <c r="B107">
        <v>10</v>
      </c>
      <c r="G107">
        <v>8</v>
      </c>
      <c r="L107">
        <v>8</v>
      </c>
      <c r="Q107">
        <v>8</v>
      </c>
      <c r="R107" s="2"/>
      <c r="U107">
        <v>8</v>
      </c>
      <c r="Z107">
        <v>8</v>
      </c>
      <c r="AC107" s="24"/>
    </row>
    <row r="108" spans="2:29" x14ac:dyDescent="0.25">
      <c r="Q108"/>
      <c r="AC108" s="24"/>
    </row>
    <row r="109" spans="2:29" x14ac:dyDescent="0.25">
      <c r="B109" s="19" t="s">
        <v>39</v>
      </c>
      <c r="C109" s="25"/>
      <c r="G109" s="19" t="s">
        <v>40</v>
      </c>
      <c r="H109" s="25"/>
      <c r="L109" s="19" t="s">
        <v>41</v>
      </c>
      <c r="M109" s="25"/>
      <c r="N109" s="25"/>
      <c r="Q109" s="19" t="s">
        <v>42</v>
      </c>
      <c r="R109" s="25"/>
      <c r="U109" s="19" t="s">
        <v>43</v>
      </c>
      <c r="V109" s="25"/>
      <c r="W109" s="25"/>
      <c r="Z109" s="19" t="s">
        <v>44</v>
      </c>
      <c r="AA109" s="25"/>
      <c r="AB109" s="25"/>
      <c r="AC109" s="24"/>
    </row>
    <row r="110" spans="2:29" x14ac:dyDescent="0.25">
      <c r="B110">
        <v>8</v>
      </c>
      <c r="G110">
        <v>8</v>
      </c>
      <c r="K110" t="s">
        <v>80</v>
      </c>
      <c r="L110">
        <v>8</v>
      </c>
      <c r="Q110">
        <v>8</v>
      </c>
      <c r="U110">
        <v>8</v>
      </c>
      <c r="Z110">
        <v>10</v>
      </c>
      <c r="AC110" s="24"/>
    </row>
    <row r="111" spans="2:29" x14ac:dyDescent="0.25">
      <c r="Q111" t="s">
        <v>80</v>
      </c>
      <c r="Z111" t="s">
        <v>80</v>
      </c>
      <c r="AC111" s="24"/>
    </row>
    <row r="112" spans="2:29" x14ac:dyDescent="0.25">
      <c r="Q112"/>
      <c r="AC112" s="24"/>
    </row>
    <row r="113" spans="2:29" x14ac:dyDescent="0.25">
      <c r="Q113"/>
      <c r="AC113" s="24"/>
    </row>
    <row r="114" spans="2:29" x14ac:dyDescent="0.25">
      <c r="Q114"/>
      <c r="AC114" s="24"/>
    </row>
    <row r="115" spans="2:29" x14ac:dyDescent="0.25">
      <c r="Q115"/>
      <c r="AC115" s="24"/>
    </row>
    <row r="116" spans="2:29" x14ac:dyDescent="0.25">
      <c r="B116" s="5"/>
      <c r="C116" s="5"/>
      <c r="D116" s="5"/>
      <c r="E116" s="5"/>
      <c r="F116" s="5"/>
      <c r="G116" s="5"/>
      <c r="H116" s="5"/>
      <c r="I116" s="5"/>
      <c r="J116" s="5"/>
      <c r="K116" s="5"/>
      <c r="L116" s="5"/>
      <c r="M116" s="5"/>
      <c r="N116" s="5"/>
      <c r="O116" s="5"/>
      <c r="P116" s="5"/>
      <c r="Q116" s="6"/>
      <c r="R116" s="5"/>
      <c r="S116" s="5"/>
      <c r="T116" s="5"/>
      <c r="U116" s="5"/>
      <c r="V116" s="5"/>
      <c r="W116" s="5"/>
      <c r="X116" s="5"/>
      <c r="Y116" s="5"/>
      <c r="Z116" s="5"/>
      <c r="AA116" s="5"/>
      <c r="AB116" s="5"/>
      <c r="AC116" s="30"/>
    </row>
    <row r="117" spans="2:29" x14ac:dyDescent="0.25">
      <c r="AC117" s="24"/>
    </row>
    <row r="118" spans="2:29" x14ac:dyDescent="0.25">
      <c r="B118" s="19" t="s">
        <v>28</v>
      </c>
      <c r="C118" s="25"/>
      <c r="D118" s="25"/>
      <c r="R118" s="19" t="s">
        <v>29</v>
      </c>
      <c r="S118" s="25"/>
      <c r="T118" s="25"/>
      <c r="AC118" s="24"/>
    </row>
    <row r="119" spans="2:29" x14ac:dyDescent="0.25">
      <c r="B119" s="40" t="s">
        <v>158</v>
      </c>
      <c r="R119" s="40" t="s">
        <v>159</v>
      </c>
      <c r="AC119" s="24"/>
    </row>
    <row r="120" spans="2:29" x14ac:dyDescent="0.25">
      <c r="AC120" s="24"/>
    </row>
    <row r="121" spans="2:29" x14ac:dyDescent="0.25">
      <c r="B121" s="19" t="s">
        <v>30</v>
      </c>
      <c r="C121" s="25"/>
      <c r="D121" s="25"/>
      <c r="AC121" s="24"/>
    </row>
    <row r="122" spans="2:29" x14ac:dyDescent="0.25">
      <c r="B122">
        <v>0</v>
      </c>
      <c r="AC122" s="24"/>
    </row>
    <row r="123" spans="2:29" x14ac:dyDescent="0.25">
      <c r="AC123" s="24"/>
    </row>
    <row r="124" spans="2:29" x14ac:dyDescent="0.25">
      <c r="B124" s="19" t="s">
        <v>31</v>
      </c>
      <c r="C124" s="25"/>
      <c r="D124" s="25"/>
      <c r="AC124" s="24"/>
    </row>
    <row r="125" spans="2:29" x14ac:dyDescent="0.25">
      <c r="B125">
        <v>100</v>
      </c>
      <c r="AC125" s="24"/>
    </row>
    <row r="126" spans="2:29" x14ac:dyDescent="0.25">
      <c r="AC126" s="24"/>
    </row>
    <row r="127" spans="2:29" x14ac:dyDescent="0.25">
      <c r="B127" s="5"/>
      <c r="C127" s="5"/>
      <c r="D127" s="5"/>
      <c r="E127" s="5"/>
      <c r="F127" s="5"/>
      <c r="G127" s="5"/>
      <c r="H127" s="5"/>
      <c r="I127" s="5"/>
      <c r="J127" s="5"/>
      <c r="K127" s="5"/>
      <c r="L127" s="5"/>
      <c r="M127" s="5"/>
      <c r="N127" s="5"/>
      <c r="O127" s="5"/>
      <c r="P127" s="5"/>
      <c r="Q127" s="6"/>
      <c r="R127" s="5"/>
      <c r="S127" s="5"/>
      <c r="T127" s="5"/>
      <c r="U127" s="5"/>
      <c r="V127" s="5"/>
      <c r="W127" s="5"/>
      <c r="X127" s="5"/>
      <c r="Y127" s="5"/>
      <c r="Z127" s="5"/>
      <c r="AA127" s="5"/>
      <c r="AB127" s="5"/>
      <c r="AC127" s="30"/>
    </row>
    <row r="128" spans="2:29" x14ac:dyDescent="0.25">
      <c r="AC128" s="24"/>
    </row>
    <row r="129" spans="2:29" x14ac:dyDescent="0.25">
      <c r="B129" s="19" t="s">
        <v>32</v>
      </c>
      <c r="C129" s="25"/>
      <c r="D129" s="25"/>
      <c r="E129" s="25"/>
      <c r="AC129" s="24"/>
    </row>
    <row r="130" spans="2:29" x14ac:dyDescent="0.25">
      <c r="AC130" s="24"/>
    </row>
    <row r="131" spans="2:29" x14ac:dyDescent="0.25">
      <c r="AC131" s="24"/>
    </row>
    <row r="132" spans="2:29" x14ac:dyDescent="0.25">
      <c r="B132" s="19" t="s">
        <v>33</v>
      </c>
      <c r="C132" s="25"/>
      <c r="G132" s="19" t="s">
        <v>34</v>
      </c>
      <c r="H132" s="25"/>
      <c r="L132" s="19" t="s">
        <v>35</v>
      </c>
      <c r="M132" s="25"/>
      <c r="Q132" s="19" t="s">
        <v>36</v>
      </c>
      <c r="R132" s="25"/>
      <c r="U132" s="19" t="s">
        <v>37</v>
      </c>
      <c r="V132" s="25"/>
      <c r="Z132" s="19" t="s">
        <v>38</v>
      </c>
      <c r="AA132" s="25"/>
      <c r="AC132" s="24"/>
    </row>
    <row r="133" spans="2:29" x14ac:dyDescent="0.25">
      <c r="B133">
        <v>10</v>
      </c>
      <c r="G133">
        <v>8</v>
      </c>
      <c r="L133">
        <v>8</v>
      </c>
      <c r="Q133">
        <v>8</v>
      </c>
      <c r="R133" s="2"/>
      <c r="U133">
        <v>8</v>
      </c>
      <c r="Z133">
        <v>8</v>
      </c>
      <c r="AC133" s="24"/>
    </row>
    <row r="134" spans="2:29" x14ac:dyDescent="0.25">
      <c r="Q134"/>
      <c r="AC134" s="24"/>
    </row>
    <row r="135" spans="2:29" x14ac:dyDescent="0.25">
      <c r="B135" s="19" t="s">
        <v>39</v>
      </c>
      <c r="C135" s="25"/>
      <c r="G135" s="19" t="s">
        <v>40</v>
      </c>
      <c r="H135" s="25"/>
      <c r="L135" s="19" t="s">
        <v>41</v>
      </c>
      <c r="M135" s="25"/>
      <c r="N135" s="25"/>
      <c r="Q135" s="19" t="s">
        <v>42</v>
      </c>
      <c r="R135" s="25"/>
      <c r="U135" s="19" t="s">
        <v>43</v>
      </c>
      <c r="V135" s="25"/>
      <c r="W135" s="25"/>
      <c r="Z135" s="19" t="s">
        <v>44</v>
      </c>
      <c r="AA135" s="25"/>
      <c r="AB135" s="25"/>
      <c r="AC135" s="24"/>
    </row>
    <row r="136" spans="2:29" x14ac:dyDescent="0.25">
      <c r="B136">
        <v>8</v>
      </c>
      <c r="G136">
        <v>8</v>
      </c>
      <c r="L136">
        <v>8</v>
      </c>
      <c r="Q136">
        <v>8</v>
      </c>
      <c r="U136">
        <v>8</v>
      </c>
      <c r="Z136">
        <v>10</v>
      </c>
      <c r="AC136" s="24"/>
    </row>
    <row r="137" spans="2:29" x14ac:dyDescent="0.25">
      <c r="AC137" s="24"/>
    </row>
    <row r="138" spans="2:29" x14ac:dyDescent="0.25">
      <c r="AC138" s="24"/>
    </row>
    <row r="139" spans="2:29" x14ac:dyDescent="0.25">
      <c r="B139" s="5"/>
      <c r="C139" s="5"/>
      <c r="D139" s="5"/>
      <c r="E139" s="5"/>
      <c r="F139" s="5"/>
      <c r="G139" s="5"/>
      <c r="H139" s="5"/>
      <c r="I139" s="5"/>
      <c r="J139" s="5"/>
      <c r="K139" s="5"/>
      <c r="L139" s="5"/>
      <c r="M139" s="5"/>
      <c r="N139" s="5"/>
      <c r="O139" s="5"/>
      <c r="P139" s="5"/>
      <c r="Q139" s="6"/>
      <c r="R139" s="5"/>
      <c r="S139" s="5"/>
      <c r="T139" s="5"/>
      <c r="U139" s="5"/>
      <c r="V139" s="5"/>
      <c r="W139" s="5"/>
      <c r="X139" s="5"/>
      <c r="Y139" s="5"/>
      <c r="Z139" s="5"/>
      <c r="AA139" s="5"/>
      <c r="AB139" s="5"/>
      <c r="AC139" s="30"/>
    </row>
    <row r="140" spans="2:29" x14ac:dyDescent="0.25">
      <c r="AC140" s="24"/>
    </row>
    <row r="141" spans="2:29" x14ac:dyDescent="0.25">
      <c r="B141" s="19" t="s">
        <v>28</v>
      </c>
      <c r="C141" s="25"/>
      <c r="D141" s="25"/>
      <c r="R141" s="19" t="s">
        <v>29</v>
      </c>
      <c r="S141" s="25"/>
      <c r="T141" s="25"/>
      <c r="AC141" s="24"/>
    </row>
    <row r="142" spans="2:29" x14ac:dyDescent="0.25">
      <c r="B142" s="40" t="s">
        <v>160</v>
      </c>
      <c r="R142" s="40" t="s">
        <v>161</v>
      </c>
      <c r="AC142" s="24"/>
    </row>
    <row r="143" spans="2:29" x14ac:dyDescent="0.25">
      <c r="AC143" s="24"/>
    </row>
    <row r="144" spans="2:29" x14ac:dyDescent="0.25">
      <c r="B144" s="19" t="s">
        <v>30</v>
      </c>
      <c r="C144" s="25"/>
      <c r="D144" s="25"/>
      <c r="AC144" s="24"/>
    </row>
    <row r="145" spans="2:29" x14ac:dyDescent="0.25">
      <c r="B145">
        <v>0</v>
      </c>
      <c r="AC145" s="24"/>
    </row>
    <row r="146" spans="2:29" x14ac:dyDescent="0.25">
      <c r="AC146" s="24"/>
    </row>
    <row r="147" spans="2:29" x14ac:dyDescent="0.25">
      <c r="B147" s="19" t="s">
        <v>31</v>
      </c>
      <c r="C147" s="25"/>
      <c r="D147" s="25"/>
      <c r="AC147" s="24"/>
    </row>
    <row r="148" spans="2:29" x14ac:dyDescent="0.25">
      <c r="B148">
        <v>48</v>
      </c>
      <c r="C148" t="s">
        <v>80</v>
      </c>
      <c r="AC148" s="24"/>
    </row>
    <row r="149" spans="2:29" x14ac:dyDescent="0.25">
      <c r="AC149" s="24"/>
    </row>
    <row r="150" spans="2:29" x14ac:dyDescent="0.25">
      <c r="B150" s="5"/>
      <c r="C150" s="5"/>
      <c r="D150" s="5"/>
      <c r="E150" s="5"/>
      <c r="F150" s="5"/>
      <c r="G150" s="5"/>
      <c r="H150" s="5"/>
      <c r="I150" s="5"/>
      <c r="J150" s="5"/>
      <c r="K150" s="5"/>
      <c r="L150" s="5"/>
      <c r="M150" s="5"/>
      <c r="N150" s="5"/>
      <c r="O150" s="5"/>
      <c r="P150" s="5"/>
      <c r="Q150" s="6"/>
      <c r="R150" s="5"/>
      <c r="S150" s="5"/>
      <c r="T150" s="5"/>
      <c r="U150" s="5"/>
      <c r="V150" s="5"/>
      <c r="W150" s="5"/>
      <c r="X150" s="5"/>
      <c r="Y150" s="5"/>
      <c r="Z150" s="5"/>
      <c r="AA150" s="5"/>
      <c r="AB150" s="5"/>
      <c r="AC150" s="30"/>
    </row>
    <row r="151" spans="2:29" x14ac:dyDescent="0.25">
      <c r="AC151" s="24"/>
    </row>
    <row r="152" spans="2:29" x14ac:dyDescent="0.25">
      <c r="B152" s="19" t="s">
        <v>32</v>
      </c>
      <c r="C152" s="25"/>
      <c r="D152" s="25"/>
      <c r="E152" s="25"/>
      <c r="AC152" s="24"/>
    </row>
    <row r="153" spans="2:29" x14ac:dyDescent="0.25">
      <c r="AC153" s="24"/>
    </row>
    <row r="154" spans="2:29" x14ac:dyDescent="0.25">
      <c r="AC154" s="24"/>
    </row>
    <row r="155" spans="2:29" x14ac:dyDescent="0.25">
      <c r="B155" s="19" t="s">
        <v>33</v>
      </c>
      <c r="C155" s="25"/>
      <c r="G155" s="19" t="s">
        <v>34</v>
      </c>
      <c r="H155" s="25"/>
      <c r="L155" s="19" t="s">
        <v>35</v>
      </c>
      <c r="M155" s="25"/>
      <c r="Q155" s="19" t="s">
        <v>36</v>
      </c>
      <c r="R155" s="25"/>
      <c r="U155" s="19" t="s">
        <v>37</v>
      </c>
      <c r="V155" s="25"/>
      <c r="Z155" s="19" t="s">
        <v>38</v>
      </c>
      <c r="AA155" s="25"/>
      <c r="AC155" s="24"/>
    </row>
    <row r="156" spans="2:29" x14ac:dyDescent="0.25">
      <c r="B156">
        <v>4</v>
      </c>
      <c r="G156">
        <v>4</v>
      </c>
      <c r="L156">
        <v>4</v>
      </c>
      <c r="Q156">
        <v>4</v>
      </c>
      <c r="R156" s="2"/>
      <c r="U156">
        <v>4</v>
      </c>
      <c r="Z156">
        <v>4</v>
      </c>
      <c r="AC156" s="24"/>
    </row>
    <row r="157" spans="2:29" x14ac:dyDescent="0.25">
      <c r="Q157"/>
      <c r="AC157" s="24"/>
    </row>
    <row r="158" spans="2:29" x14ac:dyDescent="0.25">
      <c r="B158" s="19" t="s">
        <v>39</v>
      </c>
      <c r="C158" s="25"/>
      <c r="G158" s="19" t="s">
        <v>40</v>
      </c>
      <c r="H158" s="25"/>
      <c r="L158" s="19" t="s">
        <v>41</v>
      </c>
      <c r="M158" s="25"/>
      <c r="N158" s="25"/>
      <c r="Q158" s="19" t="s">
        <v>42</v>
      </c>
      <c r="R158" s="25"/>
      <c r="U158" s="19" t="s">
        <v>43</v>
      </c>
      <c r="V158" s="25"/>
      <c r="W158" s="25"/>
      <c r="Z158" s="19" t="s">
        <v>44</v>
      </c>
      <c r="AA158" s="25"/>
      <c r="AB158" s="25"/>
      <c r="AC158" s="24"/>
    </row>
    <row r="159" spans="2:29" x14ac:dyDescent="0.25">
      <c r="B159">
        <v>4</v>
      </c>
      <c r="G159">
        <v>4</v>
      </c>
      <c r="L159">
        <v>4</v>
      </c>
      <c r="Q159">
        <v>4</v>
      </c>
      <c r="U159">
        <v>4</v>
      </c>
      <c r="Z159">
        <v>4</v>
      </c>
      <c r="AC159" s="24"/>
    </row>
  </sheetData>
  <mergeCells count="5">
    <mergeCell ref="B12:AC12"/>
    <mergeCell ref="B15:AC15"/>
    <mergeCell ref="R18:AC18"/>
    <mergeCell ref="X41:AB41"/>
    <mergeCell ref="R93:AC93"/>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7"/>
  <dimension ref="A2:AC98"/>
  <sheetViews>
    <sheetView topLeftCell="A13" workbookViewId="0">
      <selection activeCell="B36" sqref="B36"/>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1135</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1136</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0.75" customHeight="1" x14ac:dyDescent="0.25">
      <c r="B12" s="149" t="s">
        <v>1137</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7" t="s">
        <v>1138</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0.75" customHeight="1" x14ac:dyDescent="0.25">
      <c r="B18" s="13" t="s">
        <v>9</v>
      </c>
      <c r="C18" s="14"/>
      <c r="D18" s="14"/>
      <c r="E18" s="14"/>
      <c r="F18" s="14"/>
      <c r="G18" s="14"/>
      <c r="H18" s="14"/>
      <c r="I18" s="14"/>
      <c r="J18" s="14"/>
      <c r="K18" s="14"/>
      <c r="L18" s="14"/>
      <c r="M18" s="14"/>
      <c r="N18" s="14"/>
      <c r="O18" s="14"/>
      <c r="P18" s="14"/>
      <c r="Q18" s="15"/>
      <c r="R18" s="149" t="s">
        <v>1139</v>
      </c>
      <c r="S18" s="149"/>
      <c r="T18" s="149"/>
      <c r="U18" s="149"/>
      <c r="V18" s="149"/>
      <c r="W18" s="149"/>
      <c r="X18" s="149"/>
      <c r="Y18" s="149"/>
      <c r="Z18" s="149"/>
      <c r="AA18" s="149"/>
      <c r="AB18" s="149"/>
      <c r="AC18" s="149"/>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30" customHeight="1" x14ac:dyDescent="0.25">
      <c r="B21" s="60" t="s">
        <v>210</v>
      </c>
      <c r="C21" s="14"/>
      <c r="D21" s="14"/>
      <c r="E21" s="14"/>
      <c r="F21" s="14"/>
      <c r="G21" s="14"/>
      <c r="H21" s="14"/>
      <c r="I21" s="14"/>
      <c r="J21" s="14"/>
      <c r="K21" s="14"/>
      <c r="L21" s="14"/>
      <c r="M21" s="14"/>
      <c r="N21" s="14"/>
      <c r="O21" s="14"/>
      <c r="P21" s="14"/>
      <c r="Q21" s="15"/>
      <c r="R21" s="179" t="s">
        <v>1140</v>
      </c>
      <c r="S21" s="179"/>
      <c r="T21" s="179"/>
      <c r="U21" s="179"/>
      <c r="V21" s="179"/>
      <c r="W21" s="179"/>
      <c r="X21" s="179"/>
      <c r="Y21" s="179"/>
      <c r="Z21" s="179"/>
      <c r="AA21" s="179"/>
      <c r="AB21" s="179"/>
      <c r="AC21" s="179"/>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216</v>
      </c>
      <c r="C26" s="23" t="s">
        <v>53</v>
      </c>
      <c r="AC26" s="24">
        <f>350000+50000</f>
        <v>400000</v>
      </c>
    </row>
    <row r="27" spans="1:29" x14ac:dyDescent="0.25">
      <c r="B27" s="23">
        <v>241</v>
      </c>
      <c r="C27" s="23" t="s">
        <v>368</v>
      </c>
      <c r="AC27" s="24">
        <f>50000-10000</f>
        <v>40000</v>
      </c>
    </row>
    <row r="28" spans="1:29" x14ac:dyDescent="0.25">
      <c r="B28" s="23">
        <v>242</v>
      </c>
      <c r="C28" s="23" t="s">
        <v>369</v>
      </c>
      <c r="AC28" s="24">
        <f>25000-5000</f>
        <v>20000</v>
      </c>
    </row>
    <row r="29" spans="1:29" x14ac:dyDescent="0.25">
      <c r="B29" s="23">
        <v>243</v>
      </c>
      <c r="C29" s="23" t="s">
        <v>288</v>
      </c>
      <c r="AC29" s="24">
        <v>10000</v>
      </c>
    </row>
    <row r="30" spans="1:29" x14ac:dyDescent="0.25">
      <c r="B30" s="23">
        <v>244</v>
      </c>
      <c r="C30" s="23" t="s">
        <v>370</v>
      </c>
      <c r="AC30" s="24">
        <v>30000</v>
      </c>
    </row>
    <row r="31" spans="1:29" x14ac:dyDescent="0.25">
      <c r="B31" s="23">
        <v>245</v>
      </c>
      <c r="C31" s="23" t="s">
        <v>496</v>
      </c>
      <c r="AC31" s="24">
        <v>4000.0000000000005</v>
      </c>
    </row>
    <row r="32" spans="1:29" x14ac:dyDescent="0.25">
      <c r="B32" s="23">
        <v>246</v>
      </c>
      <c r="C32" s="23" t="s">
        <v>67</v>
      </c>
      <c r="AC32" s="24">
        <f>60000+40000</f>
        <v>100000</v>
      </c>
    </row>
    <row r="33" spans="2:29" x14ac:dyDescent="0.25">
      <c r="B33" s="23">
        <v>247</v>
      </c>
      <c r="C33" s="23" t="s">
        <v>230</v>
      </c>
      <c r="AC33" s="24">
        <f>15000-5000</f>
        <v>10000</v>
      </c>
    </row>
    <row r="34" spans="2:29" x14ac:dyDescent="0.25">
      <c r="B34" s="11">
        <v>248</v>
      </c>
      <c r="C34" s="11" t="s">
        <v>68</v>
      </c>
      <c r="AC34" s="24">
        <v>13000.000000000002</v>
      </c>
    </row>
    <row r="35" spans="2:29" x14ac:dyDescent="0.25">
      <c r="B35" s="11">
        <v>249</v>
      </c>
      <c r="C35" s="11" t="s">
        <v>166</v>
      </c>
      <c r="AC35" s="24">
        <v>150000</v>
      </c>
    </row>
    <row r="36" spans="2:29" x14ac:dyDescent="0.25">
      <c r="B36" s="11">
        <v>252</v>
      </c>
      <c r="C36" s="11" t="s">
        <v>607</v>
      </c>
      <c r="AC36" s="24">
        <v>10000</v>
      </c>
    </row>
    <row r="37" spans="2:29" x14ac:dyDescent="0.25">
      <c r="B37" s="11">
        <v>256</v>
      </c>
      <c r="C37" s="11" t="s">
        <v>106</v>
      </c>
      <c r="AC37" s="24">
        <v>150000</v>
      </c>
    </row>
    <row r="38" spans="2:29" x14ac:dyDescent="0.25">
      <c r="B38" s="11">
        <v>261</v>
      </c>
      <c r="C38" s="11" t="s">
        <v>18</v>
      </c>
      <c r="AC38" s="24">
        <f>200000+45000</f>
        <v>245000</v>
      </c>
    </row>
    <row r="39" spans="2:29" x14ac:dyDescent="0.25">
      <c r="B39" s="11">
        <v>291</v>
      </c>
      <c r="C39" s="23" t="s">
        <v>282</v>
      </c>
      <c r="AC39" s="24">
        <v>20000</v>
      </c>
    </row>
    <row r="40" spans="2:29" x14ac:dyDescent="0.25">
      <c r="B40" s="23">
        <v>292</v>
      </c>
      <c r="C40" s="23" t="s">
        <v>69</v>
      </c>
      <c r="AC40" s="24">
        <f>15000-5000</f>
        <v>10000</v>
      </c>
    </row>
    <row r="41" spans="2:29" x14ac:dyDescent="0.25">
      <c r="B41" s="23">
        <v>294</v>
      </c>
      <c r="C41" s="23" t="s">
        <v>108</v>
      </c>
      <c r="AC41" s="24">
        <v>5000</v>
      </c>
    </row>
    <row r="42" spans="2:29" x14ac:dyDescent="0.25">
      <c r="B42" s="23">
        <v>296</v>
      </c>
      <c r="C42" s="23" t="s">
        <v>54</v>
      </c>
      <c r="AC42" s="24">
        <v>20500</v>
      </c>
    </row>
    <row r="43" spans="2:29" x14ac:dyDescent="0.25">
      <c r="B43" s="23">
        <v>298</v>
      </c>
      <c r="C43" s="23" t="s">
        <v>169</v>
      </c>
      <c r="AC43" s="24">
        <f>35000-20000</f>
        <v>15000</v>
      </c>
    </row>
    <row r="44" spans="2:29" x14ac:dyDescent="0.25">
      <c r="B44" s="11">
        <v>351</v>
      </c>
      <c r="C44" s="11" t="s">
        <v>73</v>
      </c>
      <c r="AC44" s="24">
        <f>100000-70000</f>
        <v>30000</v>
      </c>
    </row>
    <row r="45" spans="2:29" x14ac:dyDescent="0.25">
      <c r="B45" s="23">
        <v>357</v>
      </c>
      <c r="C45" s="23" t="s">
        <v>74</v>
      </c>
      <c r="AC45" s="24">
        <v>40000</v>
      </c>
    </row>
    <row r="46" spans="2:29" x14ac:dyDescent="0.25">
      <c r="B46" s="23">
        <v>359</v>
      </c>
      <c r="C46" s="23" t="s">
        <v>203</v>
      </c>
      <c r="AC46" s="24">
        <v>100000</v>
      </c>
    </row>
    <row r="47" spans="2:29" x14ac:dyDescent="0.25">
      <c r="B47" s="11">
        <v>511</v>
      </c>
      <c r="C47" s="11" t="s">
        <v>24</v>
      </c>
      <c r="AC47" s="24">
        <v>20000</v>
      </c>
    </row>
    <row r="48" spans="2:29" x14ac:dyDescent="0.25">
      <c r="B48" s="11">
        <v>564</v>
      </c>
      <c r="C48" s="11" t="s">
        <v>76</v>
      </c>
      <c r="AC48" s="24">
        <f>35000-20000</f>
        <v>15000</v>
      </c>
    </row>
    <row r="49" spans="2:29" x14ac:dyDescent="0.25">
      <c r="B49" s="11">
        <v>567</v>
      </c>
      <c r="C49" s="11" t="s">
        <v>235</v>
      </c>
      <c r="AC49" s="24">
        <v>45000</v>
      </c>
    </row>
    <row r="50" spans="2:29" x14ac:dyDescent="0.25">
      <c r="B50" s="11">
        <v>569</v>
      </c>
      <c r="C50" s="11" t="s">
        <v>172</v>
      </c>
      <c r="AC50" s="24">
        <v>20000</v>
      </c>
    </row>
    <row r="52" spans="2:29" x14ac:dyDescent="0.25">
      <c r="AA52" s="25"/>
      <c r="AB52" s="26" t="s">
        <v>27</v>
      </c>
      <c r="AC52" s="27">
        <f>SUM(AC26:AC50)</f>
        <v>1522500</v>
      </c>
    </row>
    <row r="53" spans="2:29" x14ac:dyDescent="0.25">
      <c r="X53" s="28"/>
      <c r="Y53" s="28"/>
      <c r="Z53" s="28"/>
      <c r="AA53" s="28"/>
      <c r="AB53" s="28"/>
      <c r="AC53" s="29" t="s">
        <v>80</v>
      </c>
    </row>
    <row r="54" spans="2:29" x14ac:dyDescent="0.25">
      <c r="X54" s="28"/>
      <c r="Y54" s="28"/>
      <c r="Z54" s="28"/>
      <c r="AA54" s="28"/>
      <c r="AB54" s="28"/>
      <c r="AC54" s="29"/>
    </row>
    <row r="55" spans="2:29" x14ac:dyDescent="0.25">
      <c r="AC55" s="29"/>
    </row>
    <row r="56" spans="2:29" x14ac:dyDescent="0.25">
      <c r="B56" s="5"/>
      <c r="C56" s="5"/>
      <c r="D56" s="5"/>
      <c r="E56" s="5"/>
      <c r="F56" s="5"/>
      <c r="G56" s="5"/>
      <c r="H56" s="5"/>
      <c r="I56" s="5"/>
      <c r="J56" s="5"/>
      <c r="K56" s="5"/>
      <c r="L56" s="5"/>
      <c r="M56" s="5"/>
      <c r="N56" s="5"/>
      <c r="O56" s="5"/>
      <c r="P56" s="5"/>
      <c r="Q56" s="6"/>
      <c r="R56" s="5"/>
      <c r="S56" s="5"/>
      <c r="T56" s="5"/>
      <c r="U56" s="5"/>
      <c r="V56" s="5"/>
      <c r="W56" s="5"/>
      <c r="X56" s="5"/>
      <c r="Y56" s="5"/>
      <c r="Z56" s="5"/>
      <c r="AA56" s="5"/>
      <c r="AB56" s="5"/>
      <c r="AC56" s="30"/>
    </row>
    <row r="57" spans="2:29" x14ac:dyDescent="0.25">
      <c r="AC57" s="24"/>
    </row>
    <row r="58" spans="2:29" x14ac:dyDescent="0.25">
      <c r="B58" s="19" t="s">
        <v>28</v>
      </c>
      <c r="C58" s="25"/>
      <c r="D58" s="25"/>
      <c r="R58" s="19" t="s">
        <v>29</v>
      </c>
      <c r="S58" s="25"/>
      <c r="T58" s="25"/>
      <c r="AC58" s="24"/>
    </row>
    <row r="59" spans="2:29" ht="29.25" customHeight="1" x14ac:dyDescent="0.25">
      <c r="B59" s="31" t="s">
        <v>1141</v>
      </c>
      <c r="R59" s="140" t="s">
        <v>1142</v>
      </c>
      <c r="S59" s="140"/>
      <c r="T59" s="140"/>
      <c r="U59" s="140"/>
      <c r="V59" s="140"/>
      <c r="W59" s="140"/>
      <c r="X59" s="140"/>
      <c r="Y59" s="140"/>
      <c r="Z59" s="140"/>
      <c r="AA59" s="140"/>
      <c r="AB59" s="140"/>
      <c r="AC59" s="140"/>
    </row>
    <row r="60" spans="2:29" x14ac:dyDescent="0.25">
      <c r="AC60" s="24"/>
    </row>
    <row r="61" spans="2:29" x14ac:dyDescent="0.25">
      <c r="B61" s="19" t="s">
        <v>30</v>
      </c>
      <c r="C61" s="25"/>
      <c r="D61" s="25"/>
      <c r="AC61" s="24"/>
    </row>
    <row r="62" spans="2:29" x14ac:dyDescent="0.25">
      <c r="B62">
        <v>0</v>
      </c>
      <c r="AC62" s="24"/>
    </row>
    <row r="63" spans="2:29" x14ac:dyDescent="0.25">
      <c r="AC63" s="24"/>
    </row>
    <row r="64" spans="2:29" x14ac:dyDescent="0.25">
      <c r="B64" s="19" t="s">
        <v>31</v>
      </c>
      <c r="C64" s="25"/>
      <c r="D64" s="25"/>
      <c r="AC64" s="24"/>
    </row>
    <row r="65" spans="2:29" x14ac:dyDescent="0.25">
      <c r="B65" s="139">
        <v>1440</v>
      </c>
      <c r="C65" s="139"/>
      <c r="AC65" s="24"/>
    </row>
    <row r="66" spans="2:29" x14ac:dyDescent="0.25">
      <c r="AC66" s="24"/>
    </row>
    <row r="67" spans="2:29" x14ac:dyDescent="0.25">
      <c r="B67" s="5"/>
      <c r="C67" s="5"/>
      <c r="D67" s="5"/>
      <c r="E67" s="5"/>
      <c r="F67" s="5"/>
      <c r="G67" s="5"/>
      <c r="H67" s="5"/>
      <c r="I67" s="5"/>
      <c r="J67" s="5"/>
      <c r="K67" s="5"/>
      <c r="L67" s="5"/>
      <c r="M67" s="5"/>
      <c r="N67" s="5"/>
      <c r="O67" s="5"/>
      <c r="P67" s="5"/>
      <c r="Q67" s="6"/>
      <c r="R67" s="5"/>
      <c r="S67" s="5"/>
      <c r="T67" s="5"/>
      <c r="U67" s="5"/>
      <c r="V67" s="5"/>
      <c r="W67" s="5"/>
      <c r="X67" s="5"/>
      <c r="Y67" s="5"/>
      <c r="Z67" s="5"/>
      <c r="AA67" s="5"/>
      <c r="AB67" s="5"/>
      <c r="AC67" s="30"/>
    </row>
    <row r="68" spans="2:29" x14ac:dyDescent="0.25">
      <c r="AC68" s="24"/>
    </row>
    <row r="69" spans="2:29" x14ac:dyDescent="0.25">
      <c r="B69" s="19" t="s">
        <v>32</v>
      </c>
      <c r="C69" s="25"/>
      <c r="D69" s="25"/>
      <c r="E69" s="25"/>
      <c r="AC69" s="24"/>
    </row>
    <row r="70" spans="2:29" x14ac:dyDescent="0.25">
      <c r="AC70" s="24"/>
    </row>
    <row r="71" spans="2:29" x14ac:dyDescent="0.25">
      <c r="AC71" s="24"/>
    </row>
    <row r="72" spans="2:29" x14ac:dyDescent="0.25">
      <c r="B72" s="19" t="s">
        <v>33</v>
      </c>
      <c r="C72" s="25"/>
      <c r="G72" s="19" t="s">
        <v>34</v>
      </c>
      <c r="H72" s="25"/>
      <c r="L72" s="19" t="s">
        <v>35</v>
      </c>
      <c r="M72" s="25"/>
      <c r="Q72" s="19" t="s">
        <v>36</v>
      </c>
      <c r="R72" s="25"/>
      <c r="U72" s="19" t="s">
        <v>37</v>
      </c>
      <c r="V72" s="25"/>
      <c r="Z72" s="19" t="s">
        <v>38</v>
      </c>
      <c r="AA72" s="25"/>
      <c r="AC72" s="24"/>
    </row>
    <row r="73" spans="2:29" x14ac:dyDescent="0.25">
      <c r="B73">
        <v>120</v>
      </c>
      <c r="G73">
        <v>120</v>
      </c>
      <c r="L73">
        <v>120</v>
      </c>
      <c r="Q73">
        <v>120</v>
      </c>
      <c r="R73" s="2"/>
      <c r="U73">
        <v>120</v>
      </c>
      <c r="Z73">
        <v>120</v>
      </c>
      <c r="AC73" s="24"/>
    </row>
    <row r="74" spans="2:29" x14ac:dyDescent="0.25">
      <c r="Q74"/>
      <c r="AC74" s="24"/>
    </row>
    <row r="75" spans="2:29" x14ac:dyDescent="0.25">
      <c r="B75" s="19" t="s">
        <v>39</v>
      </c>
      <c r="C75" s="25"/>
      <c r="G75" s="19" t="s">
        <v>40</v>
      </c>
      <c r="H75" s="25"/>
      <c r="L75" s="19" t="s">
        <v>41</v>
      </c>
      <c r="M75" s="25"/>
      <c r="N75" s="25"/>
      <c r="Q75" s="19" t="s">
        <v>42</v>
      </c>
      <c r="R75" s="25"/>
      <c r="U75" s="19" t="s">
        <v>43</v>
      </c>
      <c r="V75" s="25"/>
      <c r="W75" s="25"/>
      <c r="Z75" s="19" t="s">
        <v>44</v>
      </c>
      <c r="AA75" s="25"/>
      <c r="AB75" s="25"/>
      <c r="AC75" s="24"/>
    </row>
    <row r="76" spans="2:29" x14ac:dyDescent="0.25">
      <c r="B76">
        <v>120</v>
      </c>
      <c r="G76">
        <v>120</v>
      </c>
      <c r="L76">
        <v>120</v>
      </c>
      <c r="Q76">
        <v>120</v>
      </c>
      <c r="U76">
        <v>120</v>
      </c>
      <c r="Z76">
        <v>120</v>
      </c>
      <c r="AC76" s="24"/>
    </row>
    <row r="77" spans="2:29" x14ac:dyDescent="0.25">
      <c r="AC77" s="24"/>
    </row>
    <row r="78" spans="2:29" x14ac:dyDescent="0.25">
      <c r="B78" s="5"/>
      <c r="C78" s="5"/>
      <c r="D78" s="5"/>
      <c r="E78" s="5"/>
      <c r="F78" s="5"/>
      <c r="G78" s="5"/>
      <c r="H78" s="5"/>
      <c r="I78" s="5"/>
      <c r="J78" s="5"/>
      <c r="K78" s="5"/>
      <c r="L78" s="5"/>
      <c r="M78" s="5"/>
      <c r="N78" s="5"/>
      <c r="O78" s="5"/>
      <c r="P78" s="5"/>
      <c r="Q78" s="6"/>
      <c r="R78" s="5"/>
      <c r="S78" s="5"/>
      <c r="T78" s="5"/>
      <c r="U78" s="5"/>
      <c r="V78" s="5"/>
      <c r="W78" s="5"/>
      <c r="X78" s="5"/>
      <c r="Y78" s="5"/>
      <c r="Z78" s="5"/>
      <c r="AA78" s="5"/>
      <c r="AB78" s="5"/>
      <c r="AC78" s="30"/>
    </row>
    <row r="79" spans="2:29" x14ac:dyDescent="0.25">
      <c r="AC79" s="24"/>
    </row>
    <row r="80" spans="2:29" x14ac:dyDescent="0.25">
      <c r="B80" s="19" t="s">
        <v>28</v>
      </c>
      <c r="C80" s="25"/>
      <c r="D80" s="25"/>
      <c r="R80" s="19" t="s">
        <v>29</v>
      </c>
      <c r="S80" s="25"/>
      <c r="T80" s="25"/>
      <c r="AC80" s="24"/>
    </row>
    <row r="81" spans="2:29" x14ac:dyDescent="0.25">
      <c r="B81" t="s">
        <v>1143</v>
      </c>
      <c r="R81" t="s">
        <v>1144</v>
      </c>
      <c r="AC81" s="24"/>
    </row>
    <row r="82" spans="2:29" x14ac:dyDescent="0.25">
      <c r="AC82" s="24"/>
    </row>
    <row r="83" spans="2:29" x14ac:dyDescent="0.25">
      <c r="B83" s="19" t="s">
        <v>30</v>
      </c>
      <c r="C83" s="25"/>
      <c r="D83" s="25"/>
      <c r="AC83" s="24"/>
    </row>
    <row r="84" spans="2:29" x14ac:dyDescent="0.25">
      <c r="B84">
        <v>0</v>
      </c>
      <c r="AC84" s="24"/>
    </row>
    <row r="85" spans="2:29" x14ac:dyDescent="0.25">
      <c r="AC85" s="24"/>
    </row>
    <row r="86" spans="2:29" x14ac:dyDescent="0.25">
      <c r="B86" s="19" t="s">
        <v>31</v>
      </c>
      <c r="C86" s="25"/>
      <c r="D86" s="25"/>
      <c r="AC86" s="24"/>
    </row>
    <row r="87" spans="2:29" x14ac:dyDescent="0.25">
      <c r="B87">
        <v>120</v>
      </c>
      <c r="AC87" s="24"/>
    </row>
    <row r="88" spans="2:29" x14ac:dyDescent="0.25">
      <c r="B88" s="5"/>
      <c r="C88" s="5"/>
      <c r="D88" s="5"/>
      <c r="E88" s="5"/>
      <c r="F88" s="5"/>
      <c r="G88" s="5"/>
      <c r="H88" s="5"/>
      <c r="I88" s="5"/>
      <c r="J88" s="5"/>
      <c r="K88" s="5"/>
      <c r="L88" s="5"/>
      <c r="M88" s="5"/>
      <c r="N88" s="5"/>
      <c r="O88" s="5"/>
      <c r="P88" s="5"/>
      <c r="Q88" s="6"/>
      <c r="R88" s="5"/>
      <c r="S88" s="5"/>
      <c r="T88" s="5"/>
      <c r="U88" s="5"/>
      <c r="V88" s="5"/>
      <c r="W88" s="5"/>
      <c r="X88" s="5"/>
      <c r="Y88" s="5"/>
      <c r="Z88" s="5"/>
      <c r="AA88" s="5"/>
      <c r="AB88" s="5"/>
      <c r="AC88" s="30"/>
    </row>
    <row r="89" spans="2:29" x14ac:dyDescent="0.25">
      <c r="AC89" s="24"/>
    </row>
    <row r="90" spans="2:29" x14ac:dyDescent="0.25">
      <c r="B90" s="19" t="s">
        <v>32</v>
      </c>
      <c r="C90" s="25"/>
      <c r="D90" s="25"/>
      <c r="E90" s="25"/>
      <c r="AC90" s="24"/>
    </row>
    <row r="91" spans="2:29" x14ac:dyDescent="0.25">
      <c r="AC91" s="24"/>
    </row>
    <row r="92" spans="2:29" x14ac:dyDescent="0.25">
      <c r="AC92" s="24"/>
    </row>
    <row r="93" spans="2:29" x14ac:dyDescent="0.25">
      <c r="B93" s="19" t="s">
        <v>33</v>
      </c>
      <c r="C93" s="25"/>
      <c r="G93" s="19" t="s">
        <v>34</v>
      </c>
      <c r="H93" s="25"/>
      <c r="L93" s="19" t="s">
        <v>35</v>
      </c>
      <c r="M93" s="25"/>
      <c r="Q93" s="19" t="s">
        <v>36</v>
      </c>
      <c r="R93" s="25"/>
      <c r="U93" s="19" t="s">
        <v>37</v>
      </c>
      <c r="V93" s="25"/>
      <c r="Z93" s="19" t="s">
        <v>38</v>
      </c>
      <c r="AA93" s="25"/>
      <c r="AC93" s="24"/>
    </row>
    <row r="94" spans="2:29" x14ac:dyDescent="0.25">
      <c r="B94">
        <v>10</v>
      </c>
      <c r="G94">
        <v>10</v>
      </c>
      <c r="L94">
        <v>10</v>
      </c>
      <c r="Q94">
        <v>10</v>
      </c>
      <c r="R94" s="2"/>
      <c r="U94">
        <v>10</v>
      </c>
      <c r="Z94">
        <v>10</v>
      </c>
      <c r="AC94" s="24"/>
    </row>
    <row r="95" spans="2:29" x14ac:dyDescent="0.25">
      <c r="Q95"/>
      <c r="AC95" s="24"/>
    </row>
    <row r="96" spans="2:29" x14ac:dyDescent="0.25">
      <c r="B96" s="19" t="s">
        <v>39</v>
      </c>
      <c r="C96" s="25"/>
      <c r="G96" s="19" t="s">
        <v>40</v>
      </c>
      <c r="H96" s="25"/>
      <c r="L96" s="19" t="s">
        <v>41</v>
      </c>
      <c r="M96" s="25"/>
      <c r="N96" s="25"/>
      <c r="Q96" s="19" t="s">
        <v>42</v>
      </c>
      <c r="R96" s="25"/>
      <c r="U96" s="19" t="s">
        <v>43</v>
      </c>
      <c r="V96" s="25"/>
      <c r="W96" s="25"/>
      <c r="Z96" s="19" t="s">
        <v>44</v>
      </c>
      <c r="AA96" s="25"/>
      <c r="AB96" s="25"/>
      <c r="AC96" s="24"/>
    </row>
    <row r="97" spans="2:29" x14ac:dyDescent="0.25">
      <c r="B97">
        <v>10</v>
      </c>
      <c r="G97">
        <v>10</v>
      </c>
      <c r="L97">
        <v>10</v>
      </c>
      <c r="Q97">
        <v>10</v>
      </c>
      <c r="U97">
        <v>10</v>
      </c>
      <c r="Z97">
        <v>10</v>
      </c>
      <c r="AC97" s="24"/>
    </row>
    <row r="98" spans="2:29" x14ac:dyDescent="0.25">
      <c r="AC98" s="24"/>
    </row>
  </sheetData>
  <mergeCells count="5">
    <mergeCell ref="B12:AC12"/>
    <mergeCell ref="R18:AC18"/>
    <mergeCell ref="R21:AC21"/>
    <mergeCell ref="R59:AC59"/>
    <mergeCell ref="B65:C65"/>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8"/>
  <dimension ref="A2:AC66"/>
  <sheetViews>
    <sheetView topLeftCell="A22" workbookViewId="0">
      <selection activeCell="P54" sqref="P54"/>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1145</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1146</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7" t="s">
        <v>1147</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2.25" customHeight="1" x14ac:dyDescent="0.25">
      <c r="B15" s="149" t="s">
        <v>1148</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2.25" customHeight="1" x14ac:dyDescent="0.25">
      <c r="B18" s="60" t="s">
        <v>1149</v>
      </c>
      <c r="C18" s="14"/>
      <c r="D18" s="14"/>
      <c r="E18" s="14"/>
      <c r="F18" s="14"/>
      <c r="G18" s="14"/>
      <c r="H18" s="14"/>
      <c r="I18" s="14"/>
      <c r="J18" s="14"/>
      <c r="K18" s="14"/>
      <c r="L18" s="14"/>
      <c r="M18" s="14"/>
      <c r="N18" s="14"/>
      <c r="O18" s="14"/>
      <c r="P18" s="14"/>
      <c r="Q18" s="15"/>
      <c r="R18" s="149" t="s">
        <v>1150</v>
      </c>
      <c r="S18" s="149"/>
      <c r="T18" s="149"/>
      <c r="U18" s="149"/>
      <c r="V18" s="149"/>
      <c r="W18" s="149"/>
      <c r="X18" s="149"/>
      <c r="Y18" s="149"/>
      <c r="Z18" s="149"/>
      <c r="AA18" s="149"/>
      <c r="AB18" s="149"/>
      <c r="AC18" s="149"/>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7" t="s">
        <v>1151</v>
      </c>
      <c r="C21" s="14"/>
      <c r="D21" s="14"/>
      <c r="E21" s="14"/>
      <c r="F21" s="14"/>
      <c r="G21" s="14"/>
      <c r="H21" s="14"/>
      <c r="I21" s="14"/>
      <c r="J21" s="14"/>
      <c r="K21" s="14"/>
      <c r="L21" s="14"/>
      <c r="M21" s="14"/>
      <c r="N21" s="14"/>
      <c r="O21" s="14"/>
      <c r="P21" s="14"/>
      <c r="Q21" s="15"/>
      <c r="R21" s="7" t="s">
        <v>1152</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15000</v>
      </c>
    </row>
    <row r="27" spans="1:29" x14ac:dyDescent="0.25">
      <c r="B27" s="23">
        <v>214</v>
      </c>
      <c r="C27" s="23" t="s">
        <v>65</v>
      </c>
      <c r="AC27" s="24">
        <v>8000</v>
      </c>
    </row>
    <row r="28" spans="1:29" x14ac:dyDescent="0.25">
      <c r="B28" s="23">
        <v>216</v>
      </c>
      <c r="C28" s="23" t="s">
        <v>53</v>
      </c>
      <c r="AC28" s="24">
        <v>8000</v>
      </c>
    </row>
    <row r="29" spans="1:29" x14ac:dyDescent="0.25">
      <c r="B29" s="11">
        <v>261</v>
      </c>
      <c r="C29" s="11" t="s">
        <v>18</v>
      </c>
      <c r="AC29" s="24">
        <v>100000</v>
      </c>
    </row>
    <row r="30" spans="1:29" x14ac:dyDescent="0.25">
      <c r="B30" s="11">
        <v>355</v>
      </c>
      <c r="C30" s="11" t="s">
        <v>55</v>
      </c>
      <c r="AC30" s="24">
        <v>50000</v>
      </c>
    </row>
    <row r="31" spans="1:29" x14ac:dyDescent="0.25">
      <c r="B31" s="11">
        <v>371</v>
      </c>
      <c r="C31" s="11" t="s">
        <v>19</v>
      </c>
      <c r="AC31" s="24">
        <v>10000</v>
      </c>
    </row>
    <row r="32" spans="1:29" x14ac:dyDescent="0.25">
      <c r="B32" s="11">
        <v>372</v>
      </c>
      <c r="C32" s="11" t="s">
        <v>20</v>
      </c>
      <c r="AC32" s="24">
        <v>10000</v>
      </c>
    </row>
    <row r="33" spans="2:29" x14ac:dyDescent="0.25">
      <c r="B33" s="11">
        <v>378</v>
      </c>
      <c r="C33" s="11" t="s">
        <v>823</v>
      </c>
      <c r="AC33" s="24">
        <v>15000</v>
      </c>
    </row>
    <row r="34" spans="2:29" x14ac:dyDescent="0.25">
      <c r="B34" s="11">
        <v>379</v>
      </c>
      <c r="C34" s="23" t="s">
        <v>22</v>
      </c>
      <c r="AC34" s="24">
        <v>10000</v>
      </c>
    </row>
    <row r="35" spans="2:29" x14ac:dyDescent="0.25">
      <c r="B35" s="23">
        <v>392</v>
      </c>
      <c r="C35" s="23" t="s">
        <v>75</v>
      </c>
      <c r="AC35" s="24">
        <f>100000+160000</f>
        <v>260000</v>
      </c>
    </row>
    <row r="36" spans="2:29" x14ac:dyDescent="0.25">
      <c r="B36" s="11">
        <v>511</v>
      </c>
      <c r="C36" s="11" t="s">
        <v>24</v>
      </c>
      <c r="AC36" s="24">
        <v>15000</v>
      </c>
    </row>
    <row r="37" spans="2:29" x14ac:dyDescent="0.25">
      <c r="B37" s="11">
        <v>523</v>
      </c>
      <c r="C37" s="11" t="s">
        <v>143</v>
      </c>
      <c r="AC37" s="24">
        <v>5000</v>
      </c>
    </row>
    <row r="38" spans="2:29" x14ac:dyDescent="0.25">
      <c r="B38" s="11">
        <v>564</v>
      </c>
      <c r="C38" s="11" t="s">
        <v>76</v>
      </c>
      <c r="AC38" s="24">
        <v>15000</v>
      </c>
    </row>
    <row r="39" spans="2:29" x14ac:dyDescent="0.25">
      <c r="B39" s="11">
        <v>565</v>
      </c>
      <c r="C39" s="11" t="s">
        <v>26</v>
      </c>
      <c r="AC39" s="24">
        <v>5000</v>
      </c>
    </row>
    <row r="41" spans="2:29" x14ac:dyDescent="0.25">
      <c r="AA41" s="25"/>
      <c r="AB41" s="26" t="s">
        <v>27</v>
      </c>
      <c r="AC41" s="27">
        <f>SUM(AC26:AC39)</f>
        <v>526000</v>
      </c>
    </row>
    <row r="42" spans="2:29" x14ac:dyDescent="0.25">
      <c r="X42" s="28"/>
      <c r="Y42" s="28"/>
      <c r="Z42" s="28"/>
      <c r="AA42" s="28"/>
      <c r="AB42" s="28"/>
      <c r="AC42" s="29"/>
    </row>
    <row r="43" spans="2:29" x14ac:dyDescent="0.25">
      <c r="AC43" s="29"/>
    </row>
    <row r="44" spans="2:29" x14ac:dyDescent="0.25">
      <c r="B44" s="5"/>
      <c r="C44" s="5"/>
      <c r="D44" s="5"/>
      <c r="E44" s="5"/>
      <c r="F44" s="5"/>
      <c r="G44" s="5"/>
      <c r="H44" s="5"/>
      <c r="I44" s="5"/>
      <c r="J44" s="5"/>
      <c r="K44" s="5"/>
      <c r="L44" s="5"/>
      <c r="M44" s="5"/>
      <c r="N44" s="5"/>
      <c r="O44" s="5"/>
      <c r="P44" s="5"/>
      <c r="Q44" s="6"/>
      <c r="R44" s="5"/>
      <c r="S44" s="5"/>
      <c r="T44" s="5"/>
      <c r="U44" s="5"/>
      <c r="V44" s="5"/>
      <c r="W44" s="5"/>
      <c r="X44" s="5"/>
      <c r="Y44" s="5"/>
      <c r="Z44" s="5"/>
      <c r="AA44" s="5"/>
      <c r="AB44" s="5"/>
      <c r="AC44" s="30"/>
    </row>
    <row r="45" spans="2:29" x14ac:dyDescent="0.25">
      <c r="AC45" s="24"/>
    </row>
    <row r="46" spans="2:29" x14ac:dyDescent="0.25">
      <c r="B46" s="19" t="s">
        <v>28</v>
      </c>
      <c r="C46" s="25"/>
      <c r="D46" s="25"/>
      <c r="R46" s="19" t="s">
        <v>29</v>
      </c>
      <c r="S46" s="25"/>
      <c r="T46" s="25"/>
      <c r="AC46" s="24"/>
    </row>
    <row r="47" spans="2:29" ht="31.5" customHeight="1" x14ac:dyDescent="0.25">
      <c r="B47" s="140" t="s">
        <v>1153</v>
      </c>
      <c r="C47" s="140"/>
      <c r="D47" s="140"/>
      <c r="E47" s="140"/>
      <c r="F47" s="140"/>
      <c r="G47" s="140"/>
      <c r="H47" s="140"/>
      <c r="I47" s="140"/>
      <c r="J47" s="140"/>
      <c r="K47" s="140"/>
      <c r="L47" s="140"/>
      <c r="M47" s="140"/>
      <c r="N47" s="140"/>
      <c r="O47" s="140"/>
      <c r="P47" s="140"/>
      <c r="R47" s="135" t="s">
        <v>1154</v>
      </c>
      <c r="S47" s="135"/>
      <c r="T47" s="135"/>
      <c r="U47" s="135"/>
      <c r="V47" s="135"/>
      <c r="W47" s="135"/>
      <c r="X47" s="135"/>
      <c r="Y47" s="135"/>
      <c r="Z47" s="135"/>
      <c r="AA47" s="135"/>
      <c r="AB47" s="135"/>
      <c r="AC47" s="135"/>
    </row>
    <row r="48" spans="2:29" x14ac:dyDescent="0.25">
      <c r="AC48" s="24"/>
    </row>
    <row r="49" spans="2:29" x14ac:dyDescent="0.25">
      <c r="B49" s="19" t="s">
        <v>30</v>
      </c>
      <c r="C49" s="25"/>
      <c r="D49" s="25"/>
      <c r="AC49" s="24"/>
    </row>
    <row r="50" spans="2:29" x14ac:dyDescent="0.25">
      <c r="B50">
        <v>0</v>
      </c>
      <c r="AC50" s="24"/>
    </row>
    <row r="51" spans="2:29" x14ac:dyDescent="0.25">
      <c r="AC51" s="24"/>
    </row>
    <row r="52" spans="2:29" x14ac:dyDescent="0.25">
      <c r="B52" s="19" t="s">
        <v>31</v>
      </c>
      <c r="C52" s="25"/>
      <c r="D52" s="25"/>
      <c r="AC52" s="24"/>
    </row>
    <row r="53" spans="2:29" x14ac:dyDescent="0.25">
      <c r="B53">
        <v>315</v>
      </c>
      <c r="AC53" s="24"/>
    </row>
    <row r="54" spans="2:29" x14ac:dyDescent="0.25">
      <c r="AC54" s="24"/>
    </row>
    <row r="55" spans="2:29" x14ac:dyDescent="0.25">
      <c r="AC55" s="24"/>
    </row>
    <row r="56" spans="2:29" x14ac:dyDescent="0.25">
      <c r="B56" s="5"/>
      <c r="C56" s="5"/>
      <c r="D56" s="5"/>
      <c r="E56" s="5"/>
      <c r="F56" s="5"/>
      <c r="G56" s="5"/>
      <c r="H56" s="5"/>
      <c r="I56" s="5"/>
      <c r="J56" s="5"/>
      <c r="K56" s="5"/>
      <c r="L56" s="5"/>
      <c r="M56" s="5"/>
      <c r="N56" s="5"/>
      <c r="O56" s="5"/>
      <c r="P56" s="5"/>
      <c r="Q56" s="6"/>
      <c r="R56" s="5"/>
      <c r="S56" s="5"/>
      <c r="T56" s="5"/>
      <c r="U56" s="5"/>
      <c r="V56" s="5"/>
      <c r="W56" s="5"/>
      <c r="X56" s="5"/>
      <c r="Y56" s="5"/>
      <c r="Z56" s="5"/>
      <c r="AA56" s="5"/>
      <c r="AB56" s="5"/>
      <c r="AC56" s="30"/>
    </row>
    <row r="57" spans="2:29" x14ac:dyDescent="0.25">
      <c r="AC57" s="24"/>
    </row>
    <row r="58" spans="2:29" x14ac:dyDescent="0.25">
      <c r="B58" s="19" t="s">
        <v>32</v>
      </c>
      <c r="C58" s="25"/>
      <c r="D58" s="25"/>
      <c r="E58" s="25"/>
      <c r="AC58" s="24"/>
    </row>
    <row r="59" spans="2:29" x14ac:dyDescent="0.25">
      <c r="AC59" s="24"/>
    </row>
    <row r="60" spans="2:29" x14ac:dyDescent="0.25">
      <c r="AC60" s="24"/>
    </row>
    <row r="61" spans="2:29" x14ac:dyDescent="0.25">
      <c r="B61" s="19" t="s">
        <v>33</v>
      </c>
      <c r="C61" s="25"/>
      <c r="G61" s="19" t="s">
        <v>34</v>
      </c>
      <c r="H61" s="25"/>
      <c r="L61" s="19" t="s">
        <v>35</v>
      </c>
      <c r="M61" s="25"/>
      <c r="Q61" s="19" t="s">
        <v>36</v>
      </c>
      <c r="R61" s="25"/>
      <c r="U61" s="19" t="s">
        <v>37</v>
      </c>
      <c r="V61" s="25"/>
      <c r="Z61" s="19" t="s">
        <v>38</v>
      </c>
      <c r="AA61" s="25"/>
      <c r="AC61" s="24"/>
    </row>
    <row r="62" spans="2:29" x14ac:dyDescent="0.25">
      <c r="B62">
        <v>25</v>
      </c>
      <c r="G62">
        <v>30</v>
      </c>
      <c r="L62">
        <v>35</v>
      </c>
      <c r="Q62">
        <v>15</v>
      </c>
      <c r="R62" s="2"/>
      <c r="U62">
        <v>30</v>
      </c>
      <c r="Z62">
        <v>35</v>
      </c>
      <c r="AC62" s="24"/>
    </row>
    <row r="63" spans="2:29" x14ac:dyDescent="0.25">
      <c r="Q63"/>
      <c r="AC63" s="24"/>
    </row>
    <row r="64" spans="2:29" x14ac:dyDescent="0.25">
      <c r="B64" s="19" t="s">
        <v>39</v>
      </c>
      <c r="C64" s="25"/>
      <c r="G64" s="19" t="s">
        <v>40</v>
      </c>
      <c r="H64" s="25"/>
      <c r="L64" s="19" t="s">
        <v>41</v>
      </c>
      <c r="M64" s="25"/>
      <c r="N64" s="25"/>
      <c r="Q64" s="19" t="s">
        <v>42</v>
      </c>
      <c r="R64" s="25"/>
      <c r="U64" s="19" t="s">
        <v>43</v>
      </c>
      <c r="V64" s="25"/>
      <c r="W64" s="25"/>
      <c r="Z64" s="19" t="s">
        <v>44</v>
      </c>
      <c r="AA64" s="25"/>
      <c r="AB64" s="25"/>
      <c r="AC64" s="24"/>
    </row>
    <row r="65" spans="2:29" x14ac:dyDescent="0.25">
      <c r="B65">
        <v>30</v>
      </c>
      <c r="G65">
        <v>30</v>
      </c>
      <c r="L65">
        <v>30</v>
      </c>
      <c r="Q65" s="2">
        <v>25</v>
      </c>
      <c r="U65">
        <v>20</v>
      </c>
      <c r="Z65">
        <v>10</v>
      </c>
      <c r="AC65" s="24"/>
    </row>
    <row r="66" spans="2:29" x14ac:dyDescent="0.25">
      <c r="AC66" s="24"/>
    </row>
  </sheetData>
  <mergeCells count="4">
    <mergeCell ref="B15:AC15"/>
    <mergeCell ref="R18:AC18"/>
    <mergeCell ref="B47:P47"/>
    <mergeCell ref="R47:AC47"/>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2:AC67"/>
  <sheetViews>
    <sheetView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162</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58</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163</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164</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165</v>
      </c>
      <c r="C18" s="14"/>
      <c r="D18" s="14"/>
      <c r="E18" s="14"/>
      <c r="F18" s="14"/>
      <c r="G18" s="14"/>
      <c r="H18" s="14"/>
      <c r="I18" s="14"/>
      <c r="J18" s="14"/>
      <c r="K18" s="14"/>
      <c r="L18" s="14"/>
      <c r="M18" s="14"/>
      <c r="N18" s="14"/>
      <c r="O18" s="14"/>
      <c r="P18" s="14"/>
      <c r="Q18" s="15"/>
      <c r="R18" s="13" t="s">
        <v>9</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128</v>
      </c>
      <c r="C21" s="14"/>
      <c r="D21" s="14"/>
      <c r="E21" s="14"/>
      <c r="F21" s="14"/>
      <c r="G21" s="14"/>
      <c r="H21" s="14"/>
      <c r="I21" s="14"/>
      <c r="J21" s="14"/>
      <c r="K21" s="14"/>
      <c r="L21" s="14"/>
      <c r="M21" s="14"/>
      <c r="N21" s="14"/>
      <c r="O21" s="14"/>
      <c r="P21" s="14"/>
      <c r="Q21" s="15"/>
      <c r="R21" s="13" t="s">
        <v>9</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45">
        <v>40000</v>
      </c>
    </row>
    <row r="27" spans="1:29" x14ac:dyDescent="0.25">
      <c r="B27" s="23">
        <v>214</v>
      </c>
      <c r="C27" s="23" t="s">
        <v>65</v>
      </c>
      <c r="AC27" s="45">
        <v>5000</v>
      </c>
    </row>
    <row r="28" spans="1:29" x14ac:dyDescent="0.25">
      <c r="B28" s="23">
        <v>215</v>
      </c>
      <c r="C28" s="23" t="s">
        <v>52</v>
      </c>
      <c r="AC28" s="45">
        <v>20000</v>
      </c>
    </row>
    <row r="29" spans="1:29" x14ac:dyDescent="0.25">
      <c r="B29" s="23">
        <v>216</v>
      </c>
      <c r="C29" s="23" t="s">
        <v>53</v>
      </c>
      <c r="AC29" s="45">
        <v>8000</v>
      </c>
    </row>
    <row r="30" spans="1:29" x14ac:dyDescent="0.25">
      <c r="B30" s="23">
        <v>221</v>
      </c>
      <c r="C30" s="23" t="s">
        <v>66</v>
      </c>
      <c r="AC30" s="45">
        <v>6500</v>
      </c>
    </row>
    <row r="31" spans="1:29" x14ac:dyDescent="0.25">
      <c r="B31" s="11">
        <v>249</v>
      </c>
      <c r="C31" s="11" t="s">
        <v>166</v>
      </c>
      <c r="AC31" s="45">
        <v>1000</v>
      </c>
    </row>
    <row r="32" spans="1:29" x14ac:dyDescent="0.25">
      <c r="B32" s="11">
        <v>253</v>
      </c>
      <c r="C32" s="11" t="s">
        <v>167</v>
      </c>
      <c r="AC32" s="45">
        <v>2500</v>
      </c>
    </row>
    <row r="33" spans="2:29" x14ac:dyDescent="0.25">
      <c r="B33" s="11">
        <v>254</v>
      </c>
      <c r="C33" s="11" t="s">
        <v>168</v>
      </c>
      <c r="AC33" s="45">
        <v>10000</v>
      </c>
    </row>
    <row r="34" spans="2:29" x14ac:dyDescent="0.25">
      <c r="B34" s="11">
        <v>261</v>
      </c>
      <c r="C34" s="11" t="s">
        <v>18</v>
      </c>
      <c r="AC34" s="45">
        <v>25000</v>
      </c>
    </row>
    <row r="35" spans="2:29" x14ac:dyDescent="0.25">
      <c r="B35" s="11">
        <v>294</v>
      </c>
      <c r="C35" s="23" t="s">
        <v>108</v>
      </c>
      <c r="AC35" s="45">
        <v>2500</v>
      </c>
    </row>
    <row r="36" spans="2:29" x14ac:dyDescent="0.25">
      <c r="B36" s="11">
        <v>298</v>
      </c>
      <c r="C36" s="23" t="s">
        <v>169</v>
      </c>
      <c r="AC36" s="37">
        <v>1500</v>
      </c>
    </row>
    <row r="37" spans="2:29" x14ac:dyDescent="0.25">
      <c r="B37" s="11">
        <v>315</v>
      </c>
      <c r="C37" s="11" t="s">
        <v>170</v>
      </c>
      <c r="AC37" s="37">
        <v>6000</v>
      </c>
    </row>
    <row r="38" spans="2:29" x14ac:dyDescent="0.25">
      <c r="B38" s="11">
        <v>351</v>
      </c>
      <c r="C38" s="11" t="s">
        <v>73</v>
      </c>
      <c r="AC38" s="37">
        <v>1000</v>
      </c>
    </row>
    <row r="39" spans="2:29" x14ac:dyDescent="0.25">
      <c r="B39" s="11">
        <v>512</v>
      </c>
      <c r="C39" s="11" t="s">
        <v>116</v>
      </c>
      <c r="AC39" s="37">
        <v>6000</v>
      </c>
    </row>
    <row r="40" spans="2:29" x14ac:dyDescent="0.25">
      <c r="B40" s="11">
        <v>519</v>
      </c>
      <c r="C40" s="11" t="s">
        <v>25</v>
      </c>
      <c r="AC40" s="37">
        <v>5000</v>
      </c>
    </row>
    <row r="41" spans="2:29" x14ac:dyDescent="0.25">
      <c r="B41" s="11">
        <v>521</v>
      </c>
      <c r="C41" s="11" t="s">
        <v>118</v>
      </c>
      <c r="AC41" s="37">
        <v>3000</v>
      </c>
    </row>
    <row r="42" spans="2:29" x14ac:dyDescent="0.25">
      <c r="B42" s="11">
        <v>532</v>
      </c>
      <c r="C42" s="11" t="s">
        <v>171</v>
      </c>
      <c r="AC42" s="37">
        <v>7000</v>
      </c>
    </row>
    <row r="43" spans="2:29" x14ac:dyDescent="0.25">
      <c r="B43" s="11">
        <v>564</v>
      </c>
      <c r="C43" s="11" t="s">
        <v>76</v>
      </c>
      <c r="AC43" s="37">
        <v>7500</v>
      </c>
    </row>
    <row r="44" spans="2:29" x14ac:dyDescent="0.25">
      <c r="B44" s="11">
        <v>569</v>
      </c>
      <c r="C44" s="11" t="s">
        <v>172</v>
      </c>
      <c r="AC44" s="37">
        <v>15000</v>
      </c>
    </row>
    <row r="46" spans="2:29" x14ac:dyDescent="0.25">
      <c r="AA46" s="25"/>
      <c r="AB46" s="26" t="s">
        <v>27</v>
      </c>
      <c r="AC46" s="27">
        <f>SUM(AC26:AC44)</f>
        <v>172500</v>
      </c>
    </row>
    <row r="47" spans="2:29" x14ac:dyDescent="0.25">
      <c r="X47" s="132"/>
      <c r="Y47" s="132"/>
      <c r="Z47" s="132"/>
      <c r="AA47" s="132"/>
      <c r="AB47" s="132"/>
      <c r="AC47" s="29"/>
    </row>
    <row r="48" spans="2:29" x14ac:dyDescent="0.25">
      <c r="B48" s="5"/>
      <c r="C48" s="5"/>
      <c r="D48" s="5"/>
      <c r="E48" s="5"/>
      <c r="F48" s="5"/>
      <c r="G48" s="5"/>
      <c r="H48" s="5"/>
      <c r="I48" s="5"/>
      <c r="J48" s="5"/>
      <c r="K48" s="5"/>
      <c r="L48" s="5"/>
      <c r="M48" s="5"/>
      <c r="N48" s="5"/>
      <c r="O48" s="5"/>
      <c r="P48" s="5"/>
      <c r="Q48" s="6"/>
      <c r="R48" s="5"/>
      <c r="S48" s="5"/>
      <c r="T48" s="5"/>
      <c r="U48" s="5"/>
      <c r="V48" s="5"/>
      <c r="W48" s="5"/>
      <c r="X48" s="5"/>
      <c r="Y48" s="5"/>
      <c r="Z48" s="5"/>
      <c r="AA48" s="5"/>
      <c r="AB48" s="5"/>
      <c r="AC48" s="30"/>
    </row>
    <row r="49" spans="2:29" x14ac:dyDescent="0.25">
      <c r="AC49" s="24"/>
    </row>
    <row r="50" spans="2:29" x14ac:dyDescent="0.25">
      <c r="B50" s="19" t="s">
        <v>28</v>
      </c>
      <c r="C50" s="25"/>
      <c r="D50" s="25"/>
      <c r="R50" s="19" t="s">
        <v>29</v>
      </c>
      <c r="S50" s="25"/>
      <c r="T50" s="25"/>
      <c r="AC50" s="24"/>
    </row>
    <row r="51" spans="2:29" x14ac:dyDescent="0.25">
      <c r="B51" s="31"/>
      <c r="R51" s="32"/>
      <c r="S51" s="32"/>
      <c r="T51" s="32"/>
      <c r="U51" s="32"/>
      <c r="V51" s="32"/>
      <c r="W51" s="32"/>
      <c r="X51" s="32"/>
      <c r="Y51" s="32"/>
      <c r="Z51" s="32"/>
      <c r="AA51" s="32"/>
      <c r="AB51" s="32"/>
      <c r="AC51" s="32"/>
    </row>
    <row r="52" spans="2:29" x14ac:dyDescent="0.25">
      <c r="AC52" s="24"/>
    </row>
    <row r="53" spans="2:29" x14ac:dyDescent="0.25">
      <c r="B53" s="19" t="s">
        <v>30</v>
      </c>
      <c r="C53" s="25"/>
      <c r="D53" s="25"/>
      <c r="AC53" s="24"/>
    </row>
    <row r="54" spans="2:29" x14ac:dyDescent="0.25">
      <c r="AC54" s="24"/>
    </row>
    <row r="55" spans="2:29" x14ac:dyDescent="0.25">
      <c r="AC55" s="24"/>
    </row>
    <row r="56" spans="2:29" x14ac:dyDescent="0.25">
      <c r="B56" s="19" t="s">
        <v>31</v>
      </c>
      <c r="C56" s="25"/>
      <c r="D56" s="25"/>
      <c r="AC56" s="24"/>
    </row>
    <row r="57" spans="2:29" x14ac:dyDescent="0.25">
      <c r="AC57" s="24"/>
    </row>
    <row r="58" spans="2:29" x14ac:dyDescent="0.25">
      <c r="AC58" s="24"/>
    </row>
    <row r="59" spans="2:29" x14ac:dyDescent="0.25">
      <c r="B59" s="5"/>
      <c r="C59" s="5"/>
      <c r="D59" s="5"/>
      <c r="E59" s="5"/>
      <c r="F59" s="5"/>
      <c r="G59" s="5"/>
      <c r="H59" s="5"/>
      <c r="I59" s="5"/>
      <c r="J59" s="5"/>
      <c r="K59" s="5"/>
      <c r="L59" s="5"/>
      <c r="M59" s="5"/>
      <c r="N59" s="5"/>
      <c r="O59" s="5"/>
      <c r="P59" s="5"/>
      <c r="Q59" s="6"/>
      <c r="R59" s="5"/>
      <c r="S59" s="5"/>
      <c r="T59" s="5"/>
      <c r="U59" s="5"/>
      <c r="V59" s="5"/>
      <c r="W59" s="5"/>
      <c r="X59" s="5"/>
      <c r="Y59" s="5"/>
      <c r="Z59" s="5"/>
      <c r="AA59" s="5"/>
      <c r="AB59" s="5"/>
      <c r="AC59" s="30"/>
    </row>
    <row r="60" spans="2:29" x14ac:dyDescent="0.25">
      <c r="AC60" s="24"/>
    </row>
    <row r="61" spans="2:29" x14ac:dyDescent="0.25">
      <c r="B61" s="19" t="s">
        <v>32</v>
      </c>
      <c r="C61" s="25"/>
      <c r="D61" s="25"/>
      <c r="E61" s="25"/>
      <c r="AC61" s="24"/>
    </row>
    <row r="62" spans="2:29" x14ac:dyDescent="0.25">
      <c r="AC62" s="24"/>
    </row>
    <row r="63" spans="2:29" x14ac:dyDescent="0.25">
      <c r="AC63" s="24"/>
    </row>
    <row r="64" spans="2:29" x14ac:dyDescent="0.25">
      <c r="B64" s="19" t="s">
        <v>33</v>
      </c>
      <c r="C64" s="25"/>
      <c r="G64" s="19" t="s">
        <v>34</v>
      </c>
      <c r="H64" s="25"/>
      <c r="L64" s="19" t="s">
        <v>35</v>
      </c>
      <c r="M64" s="25"/>
      <c r="Q64" s="19" t="s">
        <v>36</v>
      </c>
      <c r="R64" s="25"/>
      <c r="U64" s="19" t="s">
        <v>37</v>
      </c>
      <c r="V64" s="25"/>
      <c r="Z64" s="19" t="s">
        <v>38</v>
      </c>
      <c r="AA64" s="25"/>
      <c r="AC64" s="24"/>
    </row>
    <row r="65" spans="2:29" x14ac:dyDescent="0.25">
      <c r="Q65"/>
      <c r="R65" s="2"/>
      <c r="AC65" s="24"/>
    </row>
    <row r="66" spans="2:29" x14ac:dyDescent="0.25">
      <c r="Q66"/>
      <c r="AC66" s="24"/>
    </row>
    <row r="67" spans="2:29" x14ac:dyDescent="0.25">
      <c r="B67" s="19" t="s">
        <v>39</v>
      </c>
      <c r="C67" s="25"/>
      <c r="G67" s="19" t="s">
        <v>40</v>
      </c>
      <c r="H67" s="25"/>
      <c r="L67" s="19" t="s">
        <v>41</v>
      </c>
      <c r="M67" s="25"/>
      <c r="N67" s="25"/>
      <c r="Q67" s="19" t="s">
        <v>42</v>
      </c>
      <c r="R67" s="25"/>
      <c r="U67" s="19" t="s">
        <v>43</v>
      </c>
      <c r="V67" s="25"/>
      <c r="W67" s="25"/>
      <c r="Z67" s="19" t="s">
        <v>44</v>
      </c>
      <c r="AA67" s="25"/>
      <c r="AB67" s="25"/>
      <c r="AC67" s="24"/>
    </row>
  </sheetData>
  <mergeCells count="1">
    <mergeCell ref="X47:AB47"/>
  </mergeCells>
  <printOptions horizontalCentered="1"/>
  <pageMargins left="0.19685039370078741" right="0.19685039370078741" top="0.39370078740157483" bottom="0.39370078740157483" header="0.31496062992125984" footer="0.31496062992125984"/>
  <pageSetup scale="85"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2:AC89"/>
  <sheetViews>
    <sheetView topLeftCell="A34" workbookViewId="0">
      <selection activeCell="AD49" sqref="AD49"/>
    </sheetView>
  </sheetViews>
  <sheetFormatPr baseColWidth="10" defaultColWidth="3.7109375" defaultRowHeight="15" x14ac:dyDescent="0.25"/>
  <cols>
    <col min="2" max="2" width="4" bestFit="1" customWidth="1"/>
    <col min="17" max="17" width="3.7109375" style="2"/>
    <col min="29" max="29" width="14.85546875" style="46" customWidth="1"/>
  </cols>
  <sheetData>
    <row r="2" spans="1:29" ht="18.75" x14ac:dyDescent="0.3">
      <c r="B2" s="1" t="s">
        <v>0</v>
      </c>
    </row>
    <row r="3" spans="1:29" ht="15.75" x14ac:dyDescent="0.25">
      <c r="B3" s="3" t="s">
        <v>173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47"/>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48"/>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49" t="s">
        <v>4</v>
      </c>
    </row>
    <row r="9" spans="1:29" ht="15.75" x14ac:dyDescent="0.25">
      <c r="B9" s="3" t="s">
        <v>173</v>
      </c>
      <c r="C9" s="14"/>
      <c r="D9" s="14"/>
      <c r="E9" s="14"/>
      <c r="F9" s="14"/>
      <c r="G9" s="14"/>
      <c r="H9" s="14"/>
      <c r="I9" s="14"/>
      <c r="J9" s="14"/>
      <c r="K9" s="14"/>
      <c r="L9" s="14"/>
      <c r="M9" s="14"/>
      <c r="N9" s="14"/>
      <c r="O9" s="14"/>
      <c r="P9" s="14"/>
      <c r="Q9" s="15"/>
      <c r="R9" s="14"/>
      <c r="S9" s="14"/>
      <c r="T9" s="14"/>
      <c r="U9" s="14"/>
      <c r="V9" s="14"/>
      <c r="W9" s="14"/>
      <c r="X9" s="14"/>
      <c r="Y9" s="14"/>
      <c r="Z9" s="14"/>
      <c r="AA9" s="14"/>
      <c r="AB9" s="14"/>
      <c r="AC9" s="50"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48"/>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48"/>
    </row>
    <row r="12" spans="1:29" ht="30" customHeight="1" x14ac:dyDescent="0.25">
      <c r="B12" s="133" t="s">
        <v>174</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48"/>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48"/>
    </row>
    <row r="15" spans="1:29" x14ac:dyDescent="0.25">
      <c r="B15" s="13" t="s">
        <v>175</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48"/>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48"/>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48"/>
    </row>
    <row r="18" spans="1:29" ht="30.75" customHeight="1" x14ac:dyDescent="0.25">
      <c r="B18" s="13" t="s">
        <v>9</v>
      </c>
      <c r="C18" s="14"/>
      <c r="D18" s="14"/>
      <c r="E18" s="14"/>
      <c r="F18" s="14"/>
      <c r="G18" s="14"/>
      <c r="H18" s="14"/>
      <c r="I18" s="14"/>
      <c r="J18" s="14"/>
      <c r="K18" s="14"/>
      <c r="L18" s="14"/>
      <c r="M18" s="14"/>
      <c r="N18" s="14"/>
      <c r="O18" s="14"/>
      <c r="P18" s="14"/>
      <c r="Q18" s="15"/>
      <c r="R18" s="133" t="s">
        <v>175</v>
      </c>
      <c r="S18" s="133"/>
      <c r="T18" s="133"/>
      <c r="U18" s="133"/>
      <c r="V18" s="133"/>
      <c r="W18" s="133"/>
      <c r="X18" s="133"/>
      <c r="Y18" s="133"/>
      <c r="Z18" s="133"/>
      <c r="AA18" s="133"/>
      <c r="AB18" s="133"/>
      <c r="AC18" s="13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48"/>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48"/>
    </row>
    <row r="21" spans="1:29" ht="15.75" x14ac:dyDescent="0.25">
      <c r="B21" s="13" t="s">
        <v>102</v>
      </c>
      <c r="C21" s="14"/>
      <c r="D21" s="14"/>
      <c r="E21" s="14"/>
      <c r="F21" s="14"/>
      <c r="G21" s="14"/>
      <c r="H21" s="14"/>
      <c r="I21" s="14"/>
      <c r="J21" s="14"/>
      <c r="K21" s="14"/>
      <c r="L21" s="14"/>
      <c r="M21" s="14"/>
      <c r="N21" s="14"/>
      <c r="O21" s="14"/>
      <c r="P21" s="14"/>
      <c r="Q21" s="15"/>
      <c r="R21" s="13" t="s">
        <v>9</v>
      </c>
      <c r="S21" s="14"/>
      <c r="T21" s="12"/>
      <c r="U21" s="12"/>
      <c r="V21" s="12"/>
      <c r="W21" s="12"/>
      <c r="X21" s="12"/>
      <c r="Y21" s="12"/>
      <c r="Z21" s="12"/>
      <c r="AA21" s="12"/>
      <c r="AB21" s="7"/>
      <c r="AC21" s="48"/>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47"/>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51"/>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51"/>
    </row>
    <row r="25" spans="1:29" x14ac:dyDescent="0.25">
      <c r="B25" s="19" t="s">
        <v>15</v>
      </c>
      <c r="C25" s="20"/>
      <c r="N25" s="2"/>
      <c r="O25" s="21"/>
      <c r="P25" s="21"/>
      <c r="R25" s="21"/>
      <c r="S25" s="21"/>
      <c r="T25" s="2"/>
      <c r="AC25" s="52" t="s">
        <v>16</v>
      </c>
    </row>
    <row r="26" spans="1:29" x14ac:dyDescent="0.25">
      <c r="B26" s="23">
        <v>211</v>
      </c>
      <c r="C26" s="23" t="s">
        <v>17</v>
      </c>
      <c r="AC26" s="46">
        <v>50000</v>
      </c>
    </row>
    <row r="27" spans="1:29" x14ac:dyDescent="0.25">
      <c r="B27" s="23">
        <v>214</v>
      </c>
      <c r="C27" s="23" t="s">
        <v>65</v>
      </c>
      <c r="AC27" s="46">
        <v>5000</v>
      </c>
    </row>
    <row r="28" spans="1:29" x14ac:dyDescent="0.25">
      <c r="B28" s="23">
        <v>215</v>
      </c>
      <c r="C28" s="23" t="s">
        <v>52</v>
      </c>
      <c r="AC28" s="46">
        <v>50000</v>
      </c>
    </row>
    <row r="29" spans="1:29" x14ac:dyDescent="0.25">
      <c r="B29" s="23">
        <v>221</v>
      </c>
      <c r="C29" s="23" t="s">
        <v>66</v>
      </c>
      <c r="AC29" s="46">
        <v>70000</v>
      </c>
    </row>
    <row r="30" spans="1:29" x14ac:dyDescent="0.25">
      <c r="B30" s="23">
        <v>246</v>
      </c>
      <c r="C30" s="23" t="s">
        <v>67</v>
      </c>
      <c r="AC30" s="46">
        <v>1000</v>
      </c>
    </row>
    <row r="31" spans="1:29" x14ac:dyDescent="0.25">
      <c r="B31" s="11">
        <v>261</v>
      </c>
      <c r="C31" s="11" t="s">
        <v>18</v>
      </c>
      <c r="AC31" s="46">
        <v>100000</v>
      </c>
    </row>
    <row r="32" spans="1:29" x14ac:dyDescent="0.25">
      <c r="B32" s="23">
        <v>292</v>
      </c>
      <c r="C32" s="23" t="s">
        <v>69</v>
      </c>
      <c r="AC32" s="46">
        <v>1000</v>
      </c>
    </row>
    <row r="33" spans="2:29" x14ac:dyDescent="0.25">
      <c r="B33" s="23">
        <v>294</v>
      </c>
      <c r="C33" s="23" t="s">
        <v>108</v>
      </c>
      <c r="AC33" s="46">
        <v>1000</v>
      </c>
    </row>
    <row r="34" spans="2:29" x14ac:dyDescent="0.25">
      <c r="B34" s="23">
        <v>296</v>
      </c>
      <c r="C34" s="23" t="s">
        <v>54</v>
      </c>
      <c r="AC34" s="46">
        <v>15000</v>
      </c>
    </row>
    <row r="35" spans="2:29" x14ac:dyDescent="0.25">
      <c r="B35" s="11">
        <v>318</v>
      </c>
      <c r="C35" s="11" t="s">
        <v>70</v>
      </c>
      <c r="AC35" s="46">
        <v>1000</v>
      </c>
    </row>
    <row r="36" spans="2:29" x14ac:dyDescent="0.25">
      <c r="B36" s="11">
        <v>331</v>
      </c>
      <c r="C36" s="11" t="s">
        <v>71</v>
      </c>
      <c r="AC36" s="46">
        <v>1000000</v>
      </c>
    </row>
    <row r="37" spans="2:29" x14ac:dyDescent="0.25">
      <c r="B37" s="11">
        <v>333</v>
      </c>
      <c r="C37" s="11" t="s">
        <v>142</v>
      </c>
      <c r="AC37" s="46">
        <v>200000</v>
      </c>
    </row>
    <row r="38" spans="2:29" x14ac:dyDescent="0.25">
      <c r="B38" s="11">
        <v>355</v>
      </c>
      <c r="C38" s="11" t="s">
        <v>55</v>
      </c>
      <c r="AC38" s="46">
        <v>1000</v>
      </c>
    </row>
    <row r="39" spans="2:29" x14ac:dyDescent="0.25">
      <c r="B39" s="11">
        <v>371</v>
      </c>
      <c r="C39" s="11" t="s">
        <v>19</v>
      </c>
      <c r="AC39" s="46">
        <v>10000</v>
      </c>
    </row>
    <row r="40" spans="2:29" x14ac:dyDescent="0.25">
      <c r="B40" s="11">
        <v>372</v>
      </c>
      <c r="C40" s="11" t="s">
        <v>20</v>
      </c>
      <c r="AC40" s="46">
        <v>20000</v>
      </c>
    </row>
    <row r="41" spans="2:29" x14ac:dyDescent="0.25">
      <c r="B41" s="11">
        <v>375</v>
      </c>
      <c r="C41" s="11" t="s">
        <v>21</v>
      </c>
      <c r="AC41" s="46">
        <v>10000</v>
      </c>
    </row>
    <row r="42" spans="2:29" x14ac:dyDescent="0.25">
      <c r="B42" s="11">
        <v>391</v>
      </c>
      <c r="C42" s="11" t="s">
        <v>176</v>
      </c>
      <c r="AC42" s="46">
        <v>10000</v>
      </c>
    </row>
    <row r="43" spans="2:29" x14ac:dyDescent="0.25">
      <c r="B43" s="11">
        <v>564</v>
      </c>
      <c r="C43" s="11" t="s">
        <v>76</v>
      </c>
      <c r="AC43" s="46">
        <v>15000</v>
      </c>
    </row>
    <row r="45" spans="2:29" x14ac:dyDescent="0.25">
      <c r="AA45" s="25"/>
      <c r="AB45" s="26" t="s">
        <v>27</v>
      </c>
      <c r="AC45" s="53">
        <f>SUM(AC26:AC43)</f>
        <v>1560000</v>
      </c>
    </row>
    <row r="46" spans="2:29" x14ac:dyDescent="0.25">
      <c r="X46" s="132"/>
      <c r="Y46" s="132"/>
      <c r="Z46" s="132"/>
      <c r="AA46" s="132"/>
      <c r="AB46" s="132"/>
    </row>
    <row r="47" spans="2:29" x14ac:dyDescent="0.25">
      <c r="B47" s="5"/>
      <c r="C47" s="5"/>
      <c r="D47" s="5"/>
      <c r="E47" s="5"/>
      <c r="F47" s="5"/>
      <c r="G47" s="5"/>
      <c r="H47" s="5"/>
      <c r="I47" s="5"/>
      <c r="J47" s="5"/>
      <c r="K47" s="5"/>
      <c r="L47" s="5"/>
      <c r="M47" s="5"/>
      <c r="N47" s="5"/>
      <c r="O47" s="5"/>
      <c r="P47" s="5"/>
      <c r="Q47" s="6"/>
      <c r="R47" s="5"/>
      <c r="S47" s="5"/>
      <c r="T47" s="5"/>
      <c r="U47" s="5"/>
      <c r="V47" s="5"/>
      <c r="W47" s="5"/>
      <c r="X47" s="5"/>
      <c r="Y47" s="5"/>
      <c r="Z47" s="5"/>
      <c r="AA47" s="5"/>
      <c r="AB47" s="5"/>
      <c r="AC47" s="30"/>
    </row>
    <row r="48" spans="2:29" x14ac:dyDescent="0.25">
      <c r="AC48" s="24"/>
    </row>
    <row r="49" spans="2:29" x14ac:dyDescent="0.25">
      <c r="B49" s="19" t="s">
        <v>28</v>
      </c>
      <c r="C49" s="25"/>
      <c r="D49" s="25"/>
      <c r="R49" s="19" t="s">
        <v>29</v>
      </c>
      <c r="S49" s="25"/>
      <c r="T49" s="25"/>
      <c r="AC49" s="24"/>
    </row>
    <row r="50" spans="2:29" x14ac:dyDescent="0.25">
      <c r="B50" t="s">
        <v>177</v>
      </c>
      <c r="R50" t="s">
        <v>178</v>
      </c>
      <c r="AC50" s="24"/>
    </row>
    <row r="51" spans="2:29" x14ac:dyDescent="0.25">
      <c r="AC51" s="24"/>
    </row>
    <row r="52" spans="2:29" x14ac:dyDescent="0.25">
      <c r="B52" s="19" t="s">
        <v>30</v>
      </c>
      <c r="C52" s="25"/>
      <c r="D52" s="25"/>
      <c r="AC52" s="24"/>
    </row>
    <row r="53" spans="2:29" x14ac:dyDescent="0.25">
      <c r="B53">
        <v>0</v>
      </c>
      <c r="AC53" s="24"/>
    </row>
    <row r="54" spans="2:29" x14ac:dyDescent="0.25">
      <c r="AC54" s="24"/>
    </row>
    <row r="55" spans="2:29" x14ac:dyDescent="0.25">
      <c r="B55" s="19" t="s">
        <v>31</v>
      </c>
      <c r="C55" s="25"/>
      <c r="D55" s="25"/>
      <c r="AC55" s="24"/>
    </row>
    <row r="56" spans="2:29" x14ac:dyDescent="0.25">
      <c r="B56">
        <v>12</v>
      </c>
      <c r="AC56" s="24"/>
    </row>
    <row r="57" spans="2:29" x14ac:dyDescent="0.25">
      <c r="AC57" s="24"/>
    </row>
    <row r="58" spans="2:29" x14ac:dyDescent="0.25">
      <c r="B58" s="5"/>
      <c r="C58" s="5"/>
      <c r="D58" s="5"/>
      <c r="E58" s="5"/>
      <c r="F58" s="5"/>
      <c r="G58" s="5"/>
      <c r="H58" s="5"/>
      <c r="I58" s="5"/>
      <c r="J58" s="5"/>
      <c r="K58" s="5"/>
      <c r="L58" s="5"/>
      <c r="M58" s="5"/>
      <c r="N58" s="5"/>
      <c r="O58" s="5"/>
      <c r="P58" s="5"/>
      <c r="Q58" s="6"/>
      <c r="R58" s="5"/>
      <c r="S58" s="5"/>
      <c r="T58" s="5"/>
      <c r="U58" s="5"/>
      <c r="V58" s="5"/>
      <c r="W58" s="5"/>
      <c r="X58" s="5"/>
      <c r="Y58" s="5"/>
      <c r="Z58" s="5"/>
      <c r="AA58" s="5"/>
      <c r="AB58" s="5"/>
      <c r="AC58" s="30"/>
    </row>
    <row r="59" spans="2:29" x14ac:dyDescent="0.25">
      <c r="AC59" s="24"/>
    </row>
    <row r="60" spans="2:29" x14ac:dyDescent="0.25">
      <c r="B60" s="19" t="s">
        <v>32</v>
      </c>
      <c r="C60" s="25"/>
      <c r="D60" s="25"/>
      <c r="E60" s="25"/>
      <c r="AC60" s="24"/>
    </row>
    <row r="61" spans="2:29" x14ac:dyDescent="0.25">
      <c r="AC61" s="24"/>
    </row>
    <row r="62" spans="2:29" x14ac:dyDescent="0.25">
      <c r="AC62" s="24"/>
    </row>
    <row r="63" spans="2:29" x14ac:dyDescent="0.25">
      <c r="B63" s="19" t="s">
        <v>33</v>
      </c>
      <c r="C63" s="25"/>
      <c r="G63" s="19" t="s">
        <v>34</v>
      </c>
      <c r="H63" s="25"/>
      <c r="L63" s="19" t="s">
        <v>35</v>
      </c>
      <c r="M63" s="25"/>
      <c r="Q63" s="19" t="s">
        <v>36</v>
      </c>
      <c r="R63" s="25"/>
      <c r="U63" s="19" t="s">
        <v>37</v>
      </c>
      <c r="V63" s="25"/>
      <c r="Z63" s="19" t="s">
        <v>38</v>
      </c>
      <c r="AA63" s="25"/>
      <c r="AC63" s="24"/>
    </row>
    <row r="64" spans="2:29" x14ac:dyDescent="0.25">
      <c r="B64">
        <v>1</v>
      </c>
      <c r="G64">
        <v>1</v>
      </c>
      <c r="L64">
        <v>1</v>
      </c>
      <c r="Q64">
        <v>1</v>
      </c>
      <c r="R64" s="2"/>
      <c r="U64">
        <v>1</v>
      </c>
      <c r="Z64">
        <v>1</v>
      </c>
      <c r="AC64" s="24"/>
    </row>
    <row r="65" spans="2:29" x14ac:dyDescent="0.25">
      <c r="Q65"/>
      <c r="AC65" s="24"/>
    </row>
    <row r="66" spans="2:29" x14ac:dyDescent="0.25">
      <c r="B66" s="19" t="s">
        <v>39</v>
      </c>
      <c r="C66" s="25"/>
      <c r="G66" s="19" t="s">
        <v>40</v>
      </c>
      <c r="H66" s="25"/>
      <c r="L66" s="19" t="s">
        <v>41</v>
      </c>
      <c r="M66" s="25"/>
      <c r="N66" s="25"/>
      <c r="Q66" s="19" t="s">
        <v>42</v>
      </c>
      <c r="R66" s="25"/>
      <c r="U66" s="19" t="s">
        <v>43</v>
      </c>
      <c r="V66" s="25"/>
      <c r="W66" s="25"/>
      <c r="Z66" s="19" t="s">
        <v>44</v>
      </c>
      <c r="AA66" s="25"/>
      <c r="AB66" s="25"/>
      <c r="AC66" s="24"/>
    </row>
    <row r="67" spans="2:29" x14ac:dyDescent="0.25">
      <c r="B67">
        <v>1</v>
      </c>
      <c r="G67">
        <v>1</v>
      </c>
      <c r="L67">
        <v>1</v>
      </c>
      <c r="Q67">
        <v>1</v>
      </c>
      <c r="U67">
        <v>1</v>
      </c>
      <c r="Z67">
        <v>1</v>
      </c>
      <c r="AC67" s="24"/>
    </row>
    <row r="68" spans="2:29" x14ac:dyDescent="0.25">
      <c r="AC68"/>
    </row>
    <row r="69" spans="2:29" x14ac:dyDescent="0.25">
      <c r="B69" s="5"/>
      <c r="C69" s="5"/>
      <c r="D69" s="5"/>
      <c r="E69" s="5"/>
      <c r="F69" s="5"/>
      <c r="G69" s="5"/>
      <c r="H69" s="5"/>
      <c r="I69" s="5"/>
      <c r="J69" s="5"/>
      <c r="K69" s="5"/>
      <c r="L69" s="5"/>
      <c r="M69" s="5"/>
      <c r="N69" s="5"/>
      <c r="O69" s="5"/>
      <c r="P69" s="5"/>
      <c r="Q69" s="6"/>
      <c r="R69" s="5"/>
      <c r="S69" s="5"/>
      <c r="T69" s="5"/>
      <c r="U69" s="5"/>
      <c r="V69" s="5"/>
      <c r="W69" s="5"/>
      <c r="X69" s="5"/>
      <c r="Y69" s="5"/>
      <c r="Z69" s="5"/>
      <c r="AA69" s="5"/>
      <c r="AB69" s="5"/>
      <c r="AC69" s="30"/>
    </row>
    <row r="70" spans="2:29" x14ac:dyDescent="0.25">
      <c r="AC70" s="24"/>
    </row>
    <row r="71" spans="2:29" x14ac:dyDescent="0.25">
      <c r="B71" s="19" t="s">
        <v>28</v>
      </c>
      <c r="C71" s="25"/>
      <c r="D71" s="25"/>
      <c r="R71" s="19" t="s">
        <v>29</v>
      </c>
      <c r="S71" s="25"/>
      <c r="T71" s="25"/>
      <c r="AC71" s="24"/>
    </row>
    <row r="72" spans="2:29" x14ac:dyDescent="0.25">
      <c r="B72" s="31" t="s">
        <v>179</v>
      </c>
      <c r="R72" s="134" t="s">
        <v>180</v>
      </c>
      <c r="S72" s="134"/>
      <c r="T72" s="134"/>
      <c r="U72" s="134"/>
      <c r="V72" s="134"/>
      <c r="W72" s="134"/>
      <c r="X72" s="134"/>
      <c r="Y72" s="134"/>
      <c r="Z72" s="134"/>
      <c r="AA72" s="134"/>
      <c r="AB72" s="134"/>
      <c r="AC72" s="134"/>
    </row>
    <row r="73" spans="2:29" x14ac:dyDescent="0.25">
      <c r="AC73" s="24"/>
    </row>
    <row r="74" spans="2:29" x14ac:dyDescent="0.25">
      <c r="B74" s="19" t="s">
        <v>30</v>
      </c>
      <c r="C74" s="25"/>
      <c r="D74" s="25"/>
      <c r="AC74" s="24"/>
    </row>
    <row r="75" spans="2:29" x14ac:dyDescent="0.25">
      <c r="B75">
        <v>0</v>
      </c>
      <c r="AC75" s="24"/>
    </row>
    <row r="76" spans="2:29" x14ac:dyDescent="0.25">
      <c r="AC76" s="24"/>
    </row>
    <row r="77" spans="2:29" x14ac:dyDescent="0.25">
      <c r="B77" s="19" t="s">
        <v>31</v>
      </c>
      <c r="C77" s="25"/>
      <c r="D77" s="25"/>
      <c r="AC77" s="24"/>
    </row>
    <row r="78" spans="2:29" x14ac:dyDescent="0.25">
      <c r="B78" s="139">
        <v>4800</v>
      </c>
      <c r="C78" s="139"/>
      <c r="AC78" s="24"/>
    </row>
    <row r="79" spans="2:29" x14ac:dyDescent="0.25">
      <c r="AC79" s="24"/>
    </row>
    <row r="80" spans="2:29" x14ac:dyDescent="0.25">
      <c r="B80" s="5"/>
      <c r="C80" s="5"/>
      <c r="D80" s="5"/>
      <c r="E80" s="5"/>
      <c r="F80" s="5"/>
      <c r="G80" s="5"/>
      <c r="H80" s="5"/>
      <c r="I80" s="5"/>
      <c r="J80" s="5"/>
      <c r="K80" s="5"/>
      <c r="L80" s="5"/>
      <c r="M80" s="5"/>
      <c r="N80" s="5"/>
      <c r="O80" s="5"/>
      <c r="P80" s="5"/>
      <c r="Q80" s="6"/>
      <c r="R80" s="5"/>
      <c r="S80" s="5"/>
      <c r="T80" s="5"/>
      <c r="U80" s="5"/>
      <c r="V80" s="5"/>
      <c r="W80" s="5"/>
      <c r="X80" s="5"/>
      <c r="Y80" s="5"/>
      <c r="Z80" s="5"/>
      <c r="AA80" s="5"/>
      <c r="AB80" s="5"/>
      <c r="AC80" s="30"/>
    </row>
    <row r="81" spans="2:29" x14ac:dyDescent="0.25">
      <c r="AC81" s="24"/>
    </row>
    <row r="82" spans="2:29" x14ac:dyDescent="0.25">
      <c r="B82" s="19" t="s">
        <v>32</v>
      </c>
      <c r="C82" s="25"/>
      <c r="D82" s="25"/>
      <c r="E82" s="25"/>
      <c r="AC82" s="24"/>
    </row>
    <row r="83" spans="2:29" x14ac:dyDescent="0.25">
      <c r="AC83" s="24"/>
    </row>
    <row r="84" spans="2:29" x14ac:dyDescent="0.25">
      <c r="AC84" s="24"/>
    </row>
    <row r="85" spans="2:29" x14ac:dyDescent="0.25">
      <c r="B85" s="19" t="s">
        <v>33</v>
      </c>
      <c r="C85" s="25"/>
      <c r="G85" s="19" t="s">
        <v>34</v>
      </c>
      <c r="H85" s="25"/>
      <c r="L85" s="19" t="s">
        <v>35</v>
      </c>
      <c r="M85" s="25"/>
      <c r="Q85" s="19" t="s">
        <v>36</v>
      </c>
      <c r="R85" s="25"/>
      <c r="U85" s="19" t="s">
        <v>37</v>
      </c>
      <c r="V85" s="25"/>
      <c r="Z85" s="19" t="s">
        <v>38</v>
      </c>
      <c r="AA85" s="25"/>
      <c r="AC85" s="24"/>
    </row>
    <row r="86" spans="2:29" x14ac:dyDescent="0.25">
      <c r="B86">
        <v>400</v>
      </c>
      <c r="G86">
        <v>400</v>
      </c>
      <c r="L86">
        <v>400</v>
      </c>
      <c r="Q86">
        <v>400</v>
      </c>
      <c r="R86" s="2"/>
      <c r="U86">
        <v>400</v>
      </c>
      <c r="Z86">
        <v>400</v>
      </c>
      <c r="AC86" s="24"/>
    </row>
    <row r="87" spans="2:29" x14ac:dyDescent="0.25">
      <c r="Q87"/>
      <c r="AC87" s="24"/>
    </row>
    <row r="88" spans="2:29" x14ac:dyDescent="0.25">
      <c r="B88" s="19" t="s">
        <v>39</v>
      </c>
      <c r="C88" s="25"/>
      <c r="G88" s="19" t="s">
        <v>40</v>
      </c>
      <c r="H88" s="25"/>
      <c r="L88" s="19" t="s">
        <v>41</v>
      </c>
      <c r="M88" s="25"/>
      <c r="N88" s="25"/>
      <c r="Q88" s="19" t="s">
        <v>42</v>
      </c>
      <c r="R88" s="25"/>
      <c r="U88" s="19" t="s">
        <v>43</v>
      </c>
      <c r="V88" s="25"/>
      <c r="W88" s="25"/>
      <c r="Z88" s="19" t="s">
        <v>44</v>
      </c>
      <c r="AA88" s="25"/>
      <c r="AB88" s="25"/>
      <c r="AC88" s="24"/>
    </row>
    <row r="89" spans="2:29" x14ac:dyDescent="0.25">
      <c r="B89">
        <v>400</v>
      </c>
      <c r="G89">
        <v>400</v>
      </c>
      <c r="L89">
        <v>400</v>
      </c>
      <c r="Q89">
        <v>400</v>
      </c>
      <c r="U89">
        <v>400</v>
      </c>
      <c r="Z89">
        <v>400</v>
      </c>
      <c r="AC89" s="24"/>
    </row>
  </sheetData>
  <mergeCells count="5">
    <mergeCell ref="B12:AC12"/>
    <mergeCell ref="R18:AC18"/>
    <mergeCell ref="X46:AB46"/>
    <mergeCell ref="R72:AC72"/>
    <mergeCell ref="B78:C78"/>
  </mergeCells>
  <printOptions horizontalCentered="1"/>
  <pageMargins left="0.19685039370078741" right="0.19685039370078741" top="0.39370078740157483" bottom="0.39370078740157483" header="0.31496062992125984" footer="0.31496062992125984"/>
  <pageSetup scale="85"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2:AC128"/>
  <sheetViews>
    <sheetView topLeftCell="A22" workbookViewId="0">
      <selection activeCell="AC38" sqref="AC38"/>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181</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182</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183</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184</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185</v>
      </c>
      <c r="C18" s="14"/>
      <c r="D18" s="14"/>
      <c r="E18" s="14"/>
      <c r="F18" s="14"/>
      <c r="G18" s="14"/>
      <c r="H18" s="14"/>
      <c r="I18" s="14"/>
      <c r="J18" s="14"/>
      <c r="K18" s="14"/>
      <c r="L18" s="14"/>
      <c r="M18" s="14"/>
      <c r="N18" s="14"/>
      <c r="O18" s="14"/>
      <c r="P18" s="14"/>
      <c r="Q18" s="15"/>
      <c r="R18" s="13" t="s">
        <v>186</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50</v>
      </c>
      <c r="C21" s="14"/>
      <c r="D21" s="14"/>
      <c r="E21" s="14"/>
      <c r="F21" s="14"/>
      <c r="G21" s="14"/>
      <c r="H21" s="14"/>
      <c r="I21" s="14"/>
      <c r="J21" s="14"/>
      <c r="K21" s="14"/>
      <c r="L21" s="14"/>
      <c r="M21" s="14"/>
      <c r="N21" s="14"/>
      <c r="O21" s="14"/>
      <c r="P21" s="14"/>
      <c r="Q21" s="15"/>
      <c r="R21" s="13" t="s">
        <v>187</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34">
        <v>30000</v>
      </c>
    </row>
    <row r="27" spans="1:29" s="2" customFormat="1" x14ac:dyDescent="0.25">
      <c r="B27" s="23">
        <v>212</v>
      </c>
      <c r="C27" s="23" t="s">
        <v>64</v>
      </c>
      <c r="AC27" s="34">
        <v>12000</v>
      </c>
    </row>
    <row r="28" spans="1:29" x14ac:dyDescent="0.25">
      <c r="B28" s="23">
        <v>215</v>
      </c>
      <c r="C28" s="23" t="s">
        <v>52</v>
      </c>
      <c r="AC28" s="34">
        <v>20000</v>
      </c>
    </row>
    <row r="29" spans="1:29" x14ac:dyDescent="0.25">
      <c r="B29" s="23">
        <v>217</v>
      </c>
      <c r="C29" s="23" t="s">
        <v>188</v>
      </c>
      <c r="AC29" s="34">
        <v>3000</v>
      </c>
    </row>
    <row r="30" spans="1:29" x14ac:dyDescent="0.25">
      <c r="B30" s="23">
        <v>246</v>
      </c>
      <c r="C30" s="23" t="s">
        <v>67</v>
      </c>
      <c r="AC30" s="34">
        <v>1000</v>
      </c>
    </row>
    <row r="31" spans="1:29" x14ac:dyDescent="0.25">
      <c r="B31" s="11">
        <v>253</v>
      </c>
      <c r="C31" s="11" t="s">
        <v>167</v>
      </c>
      <c r="AC31" s="34">
        <v>1000</v>
      </c>
    </row>
    <row r="32" spans="1:29" x14ac:dyDescent="0.25">
      <c r="B32" s="11">
        <v>271</v>
      </c>
      <c r="C32" s="23" t="s">
        <v>107</v>
      </c>
      <c r="AC32" s="34">
        <v>3000</v>
      </c>
    </row>
    <row r="33" spans="2:29" x14ac:dyDescent="0.25">
      <c r="B33" s="11">
        <v>371</v>
      </c>
      <c r="C33" s="11" t="s">
        <v>19</v>
      </c>
      <c r="AC33" s="34">
        <v>10000</v>
      </c>
    </row>
    <row r="34" spans="2:29" x14ac:dyDescent="0.25">
      <c r="B34" s="11">
        <v>372</v>
      </c>
      <c r="C34" s="11" t="s">
        <v>20</v>
      </c>
      <c r="AC34" s="34">
        <v>3500</v>
      </c>
    </row>
    <row r="35" spans="2:29" x14ac:dyDescent="0.25">
      <c r="B35" s="11">
        <v>375</v>
      </c>
      <c r="C35" s="11" t="s">
        <v>21</v>
      </c>
      <c r="AC35" s="34">
        <v>5000</v>
      </c>
    </row>
    <row r="36" spans="2:29" x14ac:dyDescent="0.25">
      <c r="B36" s="11">
        <v>511</v>
      </c>
      <c r="C36" s="11" t="s">
        <v>24</v>
      </c>
      <c r="AC36" s="34">
        <v>60000</v>
      </c>
    </row>
    <row r="37" spans="2:29" x14ac:dyDescent="0.25">
      <c r="B37" s="11">
        <v>523</v>
      </c>
      <c r="C37" s="11" t="s">
        <v>143</v>
      </c>
      <c r="AC37" s="34">
        <v>1000</v>
      </c>
    </row>
    <row r="38" spans="2:29" x14ac:dyDescent="0.25">
      <c r="B38" s="11">
        <v>564</v>
      </c>
      <c r="C38" s="11" t="s">
        <v>76</v>
      </c>
      <c r="AC38" s="34">
        <v>15000</v>
      </c>
    </row>
    <row r="40" spans="2:29" x14ac:dyDescent="0.25">
      <c r="AA40" s="25"/>
      <c r="AB40" s="26" t="s">
        <v>27</v>
      </c>
      <c r="AC40" s="27">
        <f>SUM(AC26:AC38)</f>
        <v>164500</v>
      </c>
    </row>
    <row r="41" spans="2:29" x14ac:dyDescent="0.25">
      <c r="X41" s="132"/>
      <c r="Y41" s="132"/>
      <c r="Z41" s="132"/>
      <c r="AA41" s="132"/>
      <c r="AB41" s="132"/>
      <c r="AC41" s="29"/>
    </row>
    <row r="42" spans="2:29" x14ac:dyDescent="0.25">
      <c r="B42" s="5"/>
      <c r="C42" s="5"/>
      <c r="D42" s="5"/>
      <c r="E42" s="5"/>
      <c r="F42" s="5"/>
      <c r="G42" s="5"/>
      <c r="H42" s="5"/>
      <c r="I42" s="5"/>
      <c r="J42" s="5"/>
      <c r="K42" s="5"/>
      <c r="L42" s="5"/>
      <c r="M42" s="5"/>
      <c r="N42" s="5"/>
      <c r="O42" s="5"/>
      <c r="P42" s="5"/>
      <c r="Q42" s="6"/>
      <c r="R42" s="5"/>
      <c r="S42" s="5"/>
      <c r="T42" s="5"/>
      <c r="U42" s="5"/>
      <c r="V42" s="5"/>
      <c r="W42" s="5"/>
      <c r="X42" s="5"/>
      <c r="Y42" s="5"/>
      <c r="Z42" s="5"/>
      <c r="AA42" s="5"/>
      <c r="AB42" s="5"/>
      <c r="AC42" s="30"/>
    </row>
    <row r="43" spans="2:29" x14ac:dyDescent="0.25">
      <c r="AC43" s="24"/>
    </row>
    <row r="44" spans="2:29" x14ac:dyDescent="0.25">
      <c r="B44" s="19" t="s">
        <v>28</v>
      </c>
      <c r="C44" s="25"/>
      <c r="D44" s="25"/>
      <c r="R44" s="19" t="s">
        <v>29</v>
      </c>
      <c r="S44" s="25"/>
      <c r="T44" s="25"/>
      <c r="AC44" s="24"/>
    </row>
    <row r="45" spans="2:29" ht="30.75" customHeight="1" x14ac:dyDescent="0.25">
      <c r="B45" s="31" t="s">
        <v>189</v>
      </c>
      <c r="R45" s="140" t="s">
        <v>190</v>
      </c>
      <c r="S45" s="140"/>
      <c r="T45" s="140"/>
      <c r="U45" s="140"/>
      <c r="V45" s="140"/>
      <c r="W45" s="140"/>
      <c r="X45" s="140"/>
      <c r="Y45" s="140"/>
      <c r="Z45" s="140"/>
      <c r="AA45" s="140"/>
      <c r="AB45" s="140"/>
      <c r="AC45" s="140"/>
    </row>
    <row r="46" spans="2:29" x14ac:dyDescent="0.25">
      <c r="AC46" s="24"/>
    </row>
    <row r="47" spans="2:29" x14ac:dyDescent="0.25">
      <c r="B47" s="19" t="s">
        <v>30</v>
      </c>
      <c r="C47" s="25"/>
      <c r="D47" s="25"/>
      <c r="AC47" s="24"/>
    </row>
    <row r="48" spans="2:29" x14ac:dyDescent="0.25">
      <c r="B48">
        <v>0</v>
      </c>
      <c r="AC48" s="24"/>
    </row>
    <row r="49" spans="2:29" x14ac:dyDescent="0.25">
      <c r="AC49" s="24"/>
    </row>
    <row r="50" spans="2:29" x14ac:dyDescent="0.25">
      <c r="B50" s="19" t="s">
        <v>31</v>
      </c>
      <c r="C50" s="25"/>
      <c r="D50" s="25"/>
      <c r="AC50" s="24"/>
    </row>
    <row r="51" spans="2:29" x14ac:dyDescent="0.25">
      <c r="B51">
        <v>12</v>
      </c>
      <c r="AC51" s="24"/>
    </row>
    <row r="52" spans="2:29" x14ac:dyDescent="0.25">
      <c r="AC52" s="24"/>
    </row>
    <row r="53" spans="2:29" x14ac:dyDescent="0.25">
      <c r="AC53" s="24"/>
    </row>
    <row r="54" spans="2:29" x14ac:dyDescent="0.25">
      <c r="AC54" s="24"/>
    </row>
    <row r="55" spans="2:29" x14ac:dyDescent="0.25">
      <c r="AC55" s="24"/>
    </row>
    <row r="56" spans="2:29" x14ac:dyDescent="0.25">
      <c r="AC56" s="24"/>
    </row>
    <row r="57" spans="2:29" x14ac:dyDescent="0.25">
      <c r="AC57" s="24"/>
    </row>
    <row r="58" spans="2:29" x14ac:dyDescent="0.25">
      <c r="B58" s="5"/>
      <c r="C58" s="5"/>
      <c r="D58" s="5"/>
      <c r="E58" s="5"/>
      <c r="F58" s="5"/>
      <c r="G58" s="5"/>
      <c r="H58" s="5"/>
      <c r="I58" s="5"/>
      <c r="J58" s="5"/>
      <c r="K58" s="5"/>
      <c r="L58" s="5"/>
      <c r="M58" s="5"/>
      <c r="N58" s="5"/>
      <c r="O58" s="5"/>
      <c r="P58" s="5"/>
      <c r="Q58" s="6"/>
      <c r="R58" s="5"/>
      <c r="S58" s="5"/>
      <c r="T58" s="5"/>
      <c r="U58" s="5"/>
      <c r="V58" s="5"/>
      <c r="W58" s="5"/>
      <c r="X58" s="5"/>
      <c r="Y58" s="5"/>
      <c r="Z58" s="5"/>
      <c r="AA58" s="5"/>
      <c r="AB58" s="5"/>
      <c r="AC58" s="30"/>
    </row>
    <row r="59" spans="2:29" x14ac:dyDescent="0.25">
      <c r="AC59" s="24"/>
    </row>
    <row r="60" spans="2:29" x14ac:dyDescent="0.25">
      <c r="B60" s="19" t="s">
        <v>32</v>
      </c>
      <c r="C60" s="25"/>
      <c r="D60" s="25"/>
      <c r="E60" s="25"/>
      <c r="AC60" s="24"/>
    </row>
    <row r="61" spans="2:29" x14ac:dyDescent="0.25">
      <c r="AC61" s="24"/>
    </row>
    <row r="62" spans="2:29" x14ac:dyDescent="0.25">
      <c r="AC62" s="24"/>
    </row>
    <row r="63" spans="2:29" x14ac:dyDescent="0.25">
      <c r="B63" s="19" t="s">
        <v>33</v>
      </c>
      <c r="C63" s="25"/>
      <c r="G63" s="19" t="s">
        <v>34</v>
      </c>
      <c r="H63" s="25"/>
      <c r="L63" s="19" t="s">
        <v>35</v>
      </c>
      <c r="M63" s="25"/>
      <c r="Q63" s="19" t="s">
        <v>36</v>
      </c>
      <c r="R63" s="25"/>
      <c r="U63" s="19" t="s">
        <v>37</v>
      </c>
      <c r="V63" s="25"/>
      <c r="Z63" s="19" t="s">
        <v>38</v>
      </c>
      <c r="AA63" s="25"/>
      <c r="AC63" s="24"/>
    </row>
    <row r="64" spans="2:29" x14ac:dyDescent="0.25">
      <c r="B64">
        <v>1</v>
      </c>
      <c r="G64">
        <v>1</v>
      </c>
      <c r="L64">
        <v>1</v>
      </c>
      <c r="Q64">
        <v>1</v>
      </c>
      <c r="R64" s="2"/>
      <c r="U64">
        <v>1</v>
      </c>
      <c r="Z64">
        <v>1</v>
      </c>
      <c r="AC64" s="24"/>
    </row>
    <row r="65" spans="2:29" x14ac:dyDescent="0.25">
      <c r="Q65"/>
      <c r="AC65" s="24"/>
    </row>
    <row r="66" spans="2:29" x14ac:dyDescent="0.25">
      <c r="B66" s="19" t="s">
        <v>39</v>
      </c>
      <c r="C66" s="25"/>
      <c r="G66" s="19" t="s">
        <v>40</v>
      </c>
      <c r="H66" s="25"/>
      <c r="L66" s="19" t="s">
        <v>41</v>
      </c>
      <c r="M66" s="25"/>
      <c r="N66" s="25"/>
      <c r="Q66" s="19" t="s">
        <v>42</v>
      </c>
      <c r="R66" s="25"/>
      <c r="U66" s="19" t="s">
        <v>43</v>
      </c>
      <c r="V66" s="25"/>
      <c r="W66" s="25"/>
      <c r="Z66" s="19" t="s">
        <v>44</v>
      </c>
      <c r="AA66" s="25"/>
      <c r="AB66" s="25"/>
      <c r="AC66" s="24"/>
    </row>
    <row r="67" spans="2:29" x14ac:dyDescent="0.25">
      <c r="B67">
        <v>1</v>
      </c>
      <c r="G67">
        <v>1</v>
      </c>
      <c r="L67">
        <v>1</v>
      </c>
      <c r="Q67" s="2">
        <v>1</v>
      </c>
      <c r="U67">
        <v>1</v>
      </c>
      <c r="Z67">
        <v>1</v>
      </c>
      <c r="AC67" s="24"/>
    </row>
    <row r="68" spans="2:29" x14ac:dyDescent="0.25">
      <c r="B68" s="5"/>
      <c r="C68" s="5"/>
      <c r="D68" s="5"/>
      <c r="E68" s="5"/>
      <c r="F68" s="5"/>
      <c r="G68" s="5"/>
      <c r="H68" s="5"/>
      <c r="I68" s="5"/>
      <c r="J68" s="5"/>
      <c r="K68" s="5"/>
      <c r="L68" s="5"/>
      <c r="M68" s="5"/>
      <c r="N68" s="5"/>
      <c r="O68" s="5"/>
      <c r="P68" s="5"/>
      <c r="Q68" s="6"/>
      <c r="R68" s="5"/>
      <c r="S68" s="5"/>
      <c r="T68" s="5"/>
      <c r="U68" s="5"/>
      <c r="V68" s="5"/>
      <c r="W68" s="5"/>
      <c r="X68" s="5"/>
      <c r="Y68" s="5"/>
      <c r="Z68" s="5"/>
      <c r="AA68" s="5"/>
      <c r="AB68" s="5"/>
      <c r="AC68" s="30"/>
    </row>
    <row r="69" spans="2:29" x14ac:dyDescent="0.25">
      <c r="AC69" s="24"/>
    </row>
    <row r="70" spans="2:29" x14ac:dyDescent="0.25">
      <c r="B70" s="19" t="s">
        <v>28</v>
      </c>
      <c r="C70" s="25"/>
      <c r="D70" s="25"/>
      <c r="R70" s="19" t="s">
        <v>29</v>
      </c>
      <c r="S70" s="25"/>
      <c r="T70" s="25"/>
      <c r="AC70" s="24"/>
    </row>
    <row r="71" spans="2:29" x14ac:dyDescent="0.25">
      <c r="B71" s="31" t="s">
        <v>191</v>
      </c>
      <c r="R71" s="134" t="s">
        <v>192</v>
      </c>
      <c r="S71" s="134"/>
      <c r="T71" s="134"/>
      <c r="U71" s="134"/>
      <c r="V71" s="134"/>
      <c r="W71" s="134"/>
      <c r="X71" s="134"/>
      <c r="Y71" s="134"/>
      <c r="Z71" s="134"/>
      <c r="AA71" s="134"/>
      <c r="AB71" s="134"/>
      <c r="AC71" s="134"/>
    </row>
    <row r="72" spans="2:29" x14ac:dyDescent="0.25">
      <c r="AC72" s="24"/>
    </row>
    <row r="73" spans="2:29" x14ac:dyDescent="0.25">
      <c r="B73" s="19" t="s">
        <v>30</v>
      </c>
      <c r="C73" s="25"/>
      <c r="D73" s="25"/>
      <c r="AC73" s="24"/>
    </row>
    <row r="74" spans="2:29" x14ac:dyDescent="0.25">
      <c r="B74">
        <v>0</v>
      </c>
      <c r="AC74" s="24"/>
    </row>
    <row r="75" spans="2:29" x14ac:dyDescent="0.25">
      <c r="AC75" s="24"/>
    </row>
    <row r="76" spans="2:29" x14ac:dyDescent="0.25">
      <c r="B76" s="19" t="s">
        <v>31</v>
      </c>
      <c r="C76" s="25"/>
      <c r="D76" s="25"/>
      <c r="AC76" s="24"/>
    </row>
    <row r="77" spans="2:29" x14ac:dyDescent="0.25">
      <c r="B77">
        <v>200</v>
      </c>
      <c r="C77" t="s">
        <v>80</v>
      </c>
      <c r="AC77" s="24"/>
    </row>
    <row r="78" spans="2:29" x14ac:dyDescent="0.25">
      <c r="B78" s="5"/>
      <c r="C78" s="5"/>
      <c r="D78" s="5"/>
      <c r="E78" s="5"/>
      <c r="F78" s="5"/>
      <c r="G78" s="5"/>
      <c r="H78" s="5"/>
      <c r="I78" s="5"/>
      <c r="J78" s="5"/>
      <c r="K78" s="5"/>
      <c r="L78" s="5"/>
      <c r="M78" s="5"/>
      <c r="N78" s="5"/>
      <c r="O78" s="5"/>
      <c r="P78" s="5"/>
      <c r="Q78" s="6"/>
      <c r="R78" s="5"/>
      <c r="S78" s="5"/>
      <c r="T78" s="5"/>
      <c r="U78" s="5"/>
      <c r="V78" s="5"/>
      <c r="W78" s="5"/>
      <c r="X78" s="5"/>
      <c r="Y78" s="5"/>
      <c r="Z78" s="5"/>
      <c r="AA78" s="5"/>
      <c r="AB78" s="5"/>
      <c r="AC78" s="30"/>
    </row>
    <row r="79" spans="2:29" x14ac:dyDescent="0.25">
      <c r="AC79" s="24"/>
    </row>
    <row r="80" spans="2:29" x14ac:dyDescent="0.25">
      <c r="B80" s="19" t="s">
        <v>32</v>
      </c>
      <c r="C80" s="25"/>
      <c r="D80" s="25"/>
      <c r="E80" s="25"/>
      <c r="AC80" s="24"/>
    </row>
    <row r="81" spans="2:29" x14ac:dyDescent="0.25">
      <c r="AC81" s="24"/>
    </row>
    <row r="82" spans="2:29" x14ac:dyDescent="0.25">
      <c r="AC82" s="24"/>
    </row>
    <row r="83" spans="2:29" x14ac:dyDescent="0.25">
      <c r="B83" s="19" t="s">
        <v>33</v>
      </c>
      <c r="C83" s="25"/>
      <c r="G83" s="19" t="s">
        <v>34</v>
      </c>
      <c r="H83" s="25"/>
      <c r="L83" s="19" t="s">
        <v>35</v>
      </c>
      <c r="M83" s="25"/>
      <c r="Q83" s="19" t="s">
        <v>36</v>
      </c>
      <c r="R83" s="25"/>
      <c r="U83" s="19" t="s">
        <v>37</v>
      </c>
      <c r="V83" s="25"/>
      <c r="Z83" s="19" t="s">
        <v>38</v>
      </c>
      <c r="AA83" s="25"/>
      <c r="AC83" s="24"/>
    </row>
    <row r="84" spans="2:29" x14ac:dyDescent="0.25">
      <c r="B84">
        <v>16</v>
      </c>
      <c r="G84">
        <v>13</v>
      </c>
      <c r="L84">
        <v>15</v>
      </c>
      <c r="Q84">
        <v>17</v>
      </c>
      <c r="R84" s="2"/>
      <c r="U84">
        <v>12</v>
      </c>
      <c r="Z84">
        <v>15</v>
      </c>
      <c r="AC84" s="24"/>
    </row>
    <row r="85" spans="2:29" x14ac:dyDescent="0.25">
      <c r="Q85" t="s">
        <v>80</v>
      </c>
      <c r="U85" t="s">
        <v>80</v>
      </c>
      <c r="AC85" s="24"/>
    </row>
    <row r="86" spans="2:29" x14ac:dyDescent="0.25">
      <c r="B86" s="19" t="s">
        <v>39</v>
      </c>
      <c r="C86" s="25"/>
      <c r="G86" s="19" t="s">
        <v>40</v>
      </c>
      <c r="H86" s="25"/>
      <c r="L86" s="19" t="s">
        <v>41</v>
      </c>
      <c r="M86" s="25"/>
      <c r="N86" s="25"/>
      <c r="Q86" s="19" t="s">
        <v>42</v>
      </c>
      <c r="R86" s="25"/>
      <c r="U86" s="19" t="s">
        <v>43</v>
      </c>
      <c r="V86" s="25"/>
      <c r="W86" s="25"/>
      <c r="Z86" s="19" t="s">
        <v>44</v>
      </c>
      <c r="AA86" s="25"/>
      <c r="AB86" s="25"/>
      <c r="AC86" s="24"/>
    </row>
    <row r="87" spans="2:29" x14ac:dyDescent="0.25">
      <c r="B87">
        <v>14</v>
      </c>
      <c r="G87">
        <v>17</v>
      </c>
      <c r="L87">
        <v>18</v>
      </c>
      <c r="Q87" s="2">
        <v>16</v>
      </c>
      <c r="U87">
        <v>19</v>
      </c>
      <c r="Z87">
        <v>28</v>
      </c>
    </row>
    <row r="88" spans="2:29" x14ac:dyDescent="0.25">
      <c r="D88" t="s">
        <v>80</v>
      </c>
      <c r="P88" t="s">
        <v>80</v>
      </c>
      <c r="U88" t="s">
        <v>80</v>
      </c>
    </row>
    <row r="89" spans="2:29" x14ac:dyDescent="0.25">
      <c r="B89" s="5"/>
      <c r="C89" s="5"/>
      <c r="D89" s="5"/>
      <c r="E89" s="5"/>
      <c r="F89" s="5"/>
      <c r="G89" s="5"/>
      <c r="H89" s="5"/>
      <c r="I89" s="5"/>
      <c r="J89" s="5"/>
      <c r="K89" s="5"/>
      <c r="L89" s="5"/>
      <c r="M89" s="5"/>
      <c r="N89" s="5"/>
      <c r="O89" s="5"/>
      <c r="P89" s="5"/>
      <c r="Q89" s="6"/>
      <c r="R89" s="5"/>
      <c r="S89" s="5"/>
      <c r="T89" s="5"/>
      <c r="U89" s="5"/>
      <c r="V89" s="5"/>
      <c r="W89" s="5"/>
      <c r="X89" s="5"/>
      <c r="Y89" s="5"/>
      <c r="Z89" s="5"/>
      <c r="AA89" s="5"/>
      <c r="AB89" s="5"/>
      <c r="AC89" s="30"/>
    </row>
    <row r="90" spans="2:29" x14ac:dyDescent="0.25">
      <c r="AC90" s="24"/>
    </row>
    <row r="91" spans="2:29" x14ac:dyDescent="0.25">
      <c r="B91" s="19" t="s">
        <v>28</v>
      </c>
      <c r="C91" s="25"/>
      <c r="D91" s="25"/>
      <c r="R91" s="19" t="s">
        <v>29</v>
      </c>
      <c r="S91" s="25"/>
      <c r="T91" s="25"/>
      <c r="AC91" s="24"/>
    </row>
    <row r="92" spans="2:29" x14ac:dyDescent="0.25">
      <c r="B92" s="135" t="s">
        <v>193</v>
      </c>
      <c r="C92" s="135"/>
      <c r="D92" s="135"/>
      <c r="E92" s="135"/>
      <c r="F92" s="135"/>
      <c r="G92" s="135"/>
      <c r="H92" s="135"/>
      <c r="I92" s="135"/>
      <c r="J92" s="135"/>
      <c r="K92" s="135"/>
      <c r="L92" s="135"/>
      <c r="M92" s="135"/>
      <c r="N92" s="135"/>
      <c r="O92" s="135"/>
      <c r="P92" s="135"/>
      <c r="R92" s="134" t="s">
        <v>194</v>
      </c>
      <c r="S92" s="134"/>
      <c r="T92" s="134"/>
      <c r="U92" s="134"/>
      <c r="V92" s="134"/>
      <c r="W92" s="134"/>
      <c r="X92" s="134"/>
      <c r="Y92" s="134"/>
      <c r="Z92" s="134"/>
      <c r="AA92" s="134"/>
      <c r="AB92" s="134"/>
      <c r="AC92" s="134"/>
    </row>
    <row r="93" spans="2:29" x14ac:dyDescent="0.25">
      <c r="AC93" s="24"/>
    </row>
    <row r="94" spans="2:29" x14ac:dyDescent="0.25">
      <c r="B94" s="19" t="s">
        <v>30</v>
      </c>
      <c r="C94" s="25"/>
      <c r="D94" s="25"/>
      <c r="AC94" s="24"/>
    </row>
    <row r="95" spans="2:29" x14ac:dyDescent="0.25">
      <c r="B95">
        <v>0</v>
      </c>
      <c r="AC95" s="24"/>
    </row>
    <row r="96" spans="2:29" x14ac:dyDescent="0.25">
      <c r="AC96" s="24"/>
    </row>
    <row r="97" spans="2:29" x14ac:dyDescent="0.25">
      <c r="B97" s="19" t="s">
        <v>31</v>
      </c>
      <c r="C97" s="25"/>
      <c r="D97" s="25"/>
      <c r="AC97" s="24"/>
    </row>
    <row r="98" spans="2:29" x14ac:dyDescent="0.25">
      <c r="B98">
        <v>100</v>
      </c>
      <c r="C98" t="s">
        <v>80</v>
      </c>
      <c r="AC98" s="24"/>
    </row>
    <row r="99" spans="2:29" x14ac:dyDescent="0.25">
      <c r="B99" s="5"/>
      <c r="C99" s="5"/>
      <c r="D99" s="5"/>
      <c r="E99" s="5"/>
      <c r="F99" s="5"/>
      <c r="G99" s="5"/>
      <c r="H99" s="5"/>
      <c r="I99" s="5"/>
      <c r="J99" s="5"/>
      <c r="K99" s="5"/>
      <c r="L99" s="5"/>
      <c r="M99" s="5"/>
      <c r="N99" s="5"/>
      <c r="O99" s="5"/>
      <c r="P99" s="5"/>
      <c r="Q99" s="6"/>
      <c r="R99" s="5"/>
      <c r="S99" s="5"/>
      <c r="T99" s="5"/>
      <c r="U99" s="5"/>
      <c r="V99" s="5"/>
      <c r="W99" s="5"/>
      <c r="X99" s="5"/>
      <c r="Y99" s="5"/>
      <c r="Z99" s="5"/>
      <c r="AA99" s="5"/>
      <c r="AB99" s="5"/>
      <c r="AC99" s="30"/>
    </row>
    <row r="100" spans="2:29" x14ac:dyDescent="0.25">
      <c r="AC100" s="24"/>
    </row>
    <row r="101" spans="2:29" x14ac:dyDescent="0.25">
      <c r="B101" s="19" t="s">
        <v>32</v>
      </c>
      <c r="C101" s="25"/>
      <c r="D101" s="25"/>
      <c r="E101" s="25"/>
      <c r="AC101" s="24"/>
    </row>
    <row r="102" spans="2:29" x14ac:dyDescent="0.25">
      <c r="AC102" s="24"/>
    </row>
    <row r="103" spans="2:29" x14ac:dyDescent="0.25">
      <c r="AC103" s="24"/>
    </row>
    <row r="104" spans="2:29" x14ac:dyDescent="0.25">
      <c r="B104" s="19" t="s">
        <v>33</v>
      </c>
      <c r="C104" s="25"/>
      <c r="G104" s="19" t="s">
        <v>34</v>
      </c>
      <c r="H104" s="25"/>
      <c r="L104" s="19" t="s">
        <v>35</v>
      </c>
      <c r="M104" s="25"/>
      <c r="Q104" s="19" t="s">
        <v>36</v>
      </c>
      <c r="R104" s="25"/>
      <c r="U104" s="19" t="s">
        <v>37</v>
      </c>
      <c r="V104" s="25"/>
      <c r="Z104" s="19" t="s">
        <v>38</v>
      </c>
      <c r="AA104" s="25"/>
      <c r="AC104" s="24"/>
    </row>
    <row r="105" spans="2:29" x14ac:dyDescent="0.25">
      <c r="B105">
        <v>12</v>
      </c>
      <c r="C105" t="s">
        <v>80</v>
      </c>
      <c r="G105">
        <v>9</v>
      </c>
      <c r="H105" t="s">
        <v>80</v>
      </c>
      <c r="K105" t="s">
        <v>80</v>
      </c>
      <c r="L105">
        <v>11</v>
      </c>
      <c r="N105" t="s">
        <v>80</v>
      </c>
      <c r="O105" t="s">
        <v>80</v>
      </c>
      <c r="Q105">
        <v>6</v>
      </c>
      <c r="R105" s="2"/>
      <c r="T105" t="s">
        <v>80</v>
      </c>
      <c r="U105">
        <v>4</v>
      </c>
      <c r="X105" t="s">
        <v>195</v>
      </c>
      <c r="Y105" t="s">
        <v>80</v>
      </c>
      <c r="Z105">
        <v>5</v>
      </c>
      <c r="AC105" s="24"/>
    </row>
    <row r="106" spans="2:29" x14ac:dyDescent="0.25">
      <c r="Q106" t="s">
        <v>80</v>
      </c>
      <c r="U106" t="s">
        <v>80</v>
      </c>
      <c r="AC106" s="24"/>
    </row>
    <row r="107" spans="2:29" x14ac:dyDescent="0.25">
      <c r="B107" s="19" t="s">
        <v>39</v>
      </c>
      <c r="C107" s="25"/>
      <c r="G107" s="19" t="s">
        <v>40</v>
      </c>
      <c r="H107" s="25"/>
      <c r="L107" s="19" t="s">
        <v>41</v>
      </c>
      <c r="M107" s="25"/>
      <c r="N107" s="25"/>
      <c r="Q107" s="19" t="s">
        <v>42</v>
      </c>
      <c r="R107" s="25"/>
      <c r="U107" s="19" t="s">
        <v>43</v>
      </c>
      <c r="V107" s="25"/>
      <c r="W107" s="25"/>
      <c r="Z107" s="19" t="s">
        <v>44</v>
      </c>
      <c r="AA107" s="25"/>
      <c r="AB107" s="25"/>
      <c r="AC107" s="24"/>
    </row>
    <row r="108" spans="2:29" x14ac:dyDescent="0.25">
      <c r="B108">
        <v>6</v>
      </c>
      <c r="C108" t="s">
        <v>80</v>
      </c>
      <c r="G108">
        <v>3</v>
      </c>
      <c r="H108" t="s">
        <v>80</v>
      </c>
      <c r="L108">
        <v>4</v>
      </c>
      <c r="P108" t="s">
        <v>80</v>
      </c>
      <c r="Q108" s="2">
        <v>5</v>
      </c>
      <c r="T108" t="s">
        <v>80</v>
      </c>
      <c r="U108">
        <v>13</v>
      </c>
      <c r="X108" t="s">
        <v>80</v>
      </c>
      <c r="Y108" t="s">
        <v>80</v>
      </c>
      <c r="Z108">
        <v>22</v>
      </c>
    </row>
    <row r="109" spans="2:29" x14ac:dyDescent="0.25">
      <c r="B109" t="s">
        <v>80</v>
      </c>
    </row>
    <row r="110" spans="2:29" x14ac:dyDescent="0.25">
      <c r="B110" s="5"/>
      <c r="C110" s="5"/>
      <c r="D110" s="5"/>
      <c r="E110" s="5"/>
      <c r="F110" s="5"/>
      <c r="G110" s="5"/>
      <c r="H110" s="5"/>
      <c r="I110" s="5"/>
      <c r="J110" s="5"/>
      <c r="K110" s="5"/>
      <c r="L110" s="5"/>
      <c r="M110" s="5"/>
      <c r="N110" s="5"/>
      <c r="O110" s="5"/>
      <c r="P110" s="5"/>
      <c r="Q110" s="6"/>
      <c r="R110" s="5"/>
      <c r="S110" s="5"/>
      <c r="T110" s="5"/>
      <c r="U110" s="5"/>
      <c r="V110" s="5"/>
      <c r="W110" s="5"/>
      <c r="X110" s="5"/>
      <c r="Y110" s="5"/>
      <c r="Z110" s="5"/>
      <c r="AA110" s="5"/>
      <c r="AB110" s="5"/>
      <c r="AC110" s="30"/>
    </row>
    <row r="111" spans="2:29" x14ac:dyDescent="0.25">
      <c r="AC111" s="24"/>
    </row>
    <row r="112" spans="2:29" x14ac:dyDescent="0.25">
      <c r="B112" s="19" t="s">
        <v>28</v>
      </c>
      <c r="C112" s="25"/>
      <c r="D112" s="25"/>
      <c r="R112" s="19" t="s">
        <v>29</v>
      </c>
      <c r="S112" s="25"/>
      <c r="T112" s="25"/>
      <c r="AC112" s="24"/>
    </row>
    <row r="113" spans="2:29" x14ac:dyDescent="0.25">
      <c r="B113" s="135" t="s">
        <v>196</v>
      </c>
      <c r="C113" s="135"/>
      <c r="D113" s="135"/>
      <c r="E113" s="135"/>
      <c r="F113" s="135"/>
      <c r="G113" s="135"/>
      <c r="H113" s="135"/>
      <c r="I113" s="135"/>
      <c r="J113" s="135"/>
      <c r="K113" s="135"/>
      <c r="L113" s="135"/>
      <c r="M113" s="135"/>
      <c r="N113" s="135"/>
      <c r="O113" s="135"/>
      <c r="P113" s="135"/>
      <c r="R113" s="134" t="s">
        <v>197</v>
      </c>
      <c r="S113" s="134"/>
      <c r="T113" s="134"/>
      <c r="U113" s="134"/>
      <c r="V113" s="134"/>
      <c r="W113" s="134"/>
      <c r="X113" s="134"/>
      <c r="Y113" s="134"/>
      <c r="Z113" s="134"/>
      <c r="AA113" s="134"/>
      <c r="AB113" s="134"/>
      <c r="AC113" s="134"/>
    </row>
    <row r="114" spans="2:29" x14ac:dyDescent="0.25">
      <c r="AC114" s="24"/>
    </row>
    <row r="115" spans="2:29" x14ac:dyDescent="0.25">
      <c r="B115" s="19" t="s">
        <v>30</v>
      </c>
      <c r="C115" s="25"/>
      <c r="D115" s="25"/>
      <c r="AC115" s="24"/>
    </row>
    <row r="116" spans="2:29" x14ac:dyDescent="0.25">
      <c r="B116">
        <v>0</v>
      </c>
      <c r="AC116" s="24"/>
    </row>
    <row r="117" spans="2:29" x14ac:dyDescent="0.25">
      <c r="AC117" s="24"/>
    </row>
    <row r="118" spans="2:29" x14ac:dyDescent="0.25">
      <c r="B118" s="19" t="s">
        <v>31</v>
      </c>
      <c r="C118" s="25"/>
      <c r="D118" s="25"/>
      <c r="AC118" s="24"/>
    </row>
    <row r="119" spans="2:29" x14ac:dyDescent="0.25">
      <c r="B119">
        <v>15</v>
      </c>
      <c r="C119" t="s">
        <v>80</v>
      </c>
      <c r="AC119" s="24"/>
    </row>
    <row r="120" spans="2:29" x14ac:dyDescent="0.25">
      <c r="B120" s="5"/>
      <c r="C120" s="5"/>
      <c r="D120" s="5"/>
      <c r="E120" s="5"/>
      <c r="F120" s="5"/>
      <c r="G120" s="5"/>
      <c r="H120" s="5"/>
      <c r="I120" s="5"/>
      <c r="J120" s="5"/>
      <c r="K120" s="5"/>
      <c r="L120" s="5"/>
      <c r="M120" s="5"/>
      <c r="N120" s="5"/>
      <c r="O120" s="5"/>
      <c r="P120" s="5"/>
      <c r="Q120" s="6"/>
      <c r="R120" s="5"/>
      <c r="S120" s="5"/>
      <c r="T120" s="5"/>
      <c r="U120" s="5"/>
      <c r="V120" s="5"/>
      <c r="W120" s="5"/>
      <c r="X120" s="5"/>
      <c r="Y120" s="5"/>
      <c r="Z120" s="5"/>
      <c r="AA120" s="5"/>
      <c r="AB120" s="5"/>
      <c r="AC120" s="30"/>
    </row>
    <row r="121" spans="2:29" x14ac:dyDescent="0.25">
      <c r="AC121" s="24"/>
    </row>
    <row r="122" spans="2:29" x14ac:dyDescent="0.25">
      <c r="B122" s="19" t="s">
        <v>32</v>
      </c>
      <c r="C122" s="25"/>
      <c r="D122" s="25"/>
      <c r="E122" s="25"/>
      <c r="AC122" s="24"/>
    </row>
    <row r="123" spans="2:29" x14ac:dyDescent="0.25">
      <c r="AC123" s="24"/>
    </row>
    <row r="124" spans="2:29" x14ac:dyDescent="0.25">
      <c r="AC124" s="24"/>
    </row>
    <row r="125" spans="2:29" x14ac:dyDescent="0.25">
      <c r="B125" s="19" t="s">
        <v>33</v>
      </c>
      <c r="C125" s="25"/>
      <c r="G125" s="19" t="s">
        <v>34</v>
      </c>
      <c r="H125" s="25"/>
      <c r="L125" s="19" t="s">
        <v>35</v>
      </c>
      <c r="M125" s="25"/>
      <c r="Q125" s="19" t="s">
        <v>36</v>
      </c>
      <c r="R125" s="25"/>
      <c r="U125" s="19" t="s">
        <v>37</v>
      </c>
      <c r="V125" s="25"/>
      <c r="Z125" s="19" t="s">
        <v>38</v>
      </c>
      <c r="AA125" s="25"/>
      <c r="AC125" s="24"/>
    </row>
    <row r="126" spans="2:29" x14ac:dyDescent="0.25">
      <c r="L126">
        <v>15</v>
      </c>
      <c r="Q126"/>
      <c r="R126" s="2"/>
      <c r="AC126" s="24"/>
    </row>
    <row r="127" spans="2:29" x14ac:dyDescent="0.25">
      <c r="Q127" t="s">
        <v>80</v>
      </c>
      <c r="U127" t="s">
        <v>80</v>
      </c>
      <c r="AC127" s="24"/>
    </row>
    <row r="128" spans="2:29" x14ac:dyDescent="0.25">
      <c r="B128" s="19" t="s">
        <v>39</v>
      </c>
      <c r="C128" s="25"/>
      <c r="G128" s="19" t="s">
        <v>40</v>
      </c>
      <c r="H128" s="25"/>
      <c r="L128" s="19" t="s">
        <v>41</v>
      </c>
      <c r="M128" s="25"/>
      <c r="N128" s="25"/>
      <c r="Q128" s="19" t="s">
        <v>42</v>
      </c>
      <c r="R128" s="25"/>
      <c r="U128" s="19" t="s">
        <v>43</v>
      </c>
      <c r="V128" s="25"/>
      <c r="W128" s="25"/>
      <c r="Z128" s="19" t="s">
        <v>44</v>
      </c>
      <c r="AA128" s="25"/>
      <c r="AB128" s="25"/>
      <c r="AC128" s="24"/>
    </row>
  </sheetData>
  <mergeCells count="7">
    <mergeCell ref="B113:P113"/>
    <mergeCell ref="R113:AC113"/>
    <mergeCell ref="X41:AB41"/>
    <mergeCell ref="R45:AC45"/>
    <mergeCell ref="R71:AC71"/>
    <mergeCell ref="B92:P92"/>
    <mergeCell ref="R92:AC92"/>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2:AC64"/>
  <sheetViews>
    <sheetView topLeftCell="A22" workbookViewId="0"/>
  </sheetViews>
  <sheetFormatPr baseColWidth="10" defaultColWidth="3.7109375" defaultRowHeight="15" x14ac:dyDescent="0.25"/>
  <cols>
    <col min="2" max="2" width="4.42578125" customWidth="1"/>
    <col min="17" max="17" width="3.7109375" style="2"/>
    <col min="29" max="29" width="14.140625" customWidth="1"/>
  </cols>
  <sheetData>
    <row r="2" spans="1:29" ht="18.75" x14ac:dyDescent="0.3">
      <c r="B2" s="1" t="s">
        <v>0</v>
      </c>
    </row>
    <row r="3" spans="1:29" ht="15.75" x14ac:dyDescent="0.25">
      <c r="B3" s="3" t="s">
        <v>198</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3" t="s">
        <v>198</v>
      </c>
      <c r="C9" s="14"/>
      <c r="D9" s="14"/>
      <c r="E9" s="14"/>
      <c r="F9" s="14"/>
      <c r="G9" s="14"/>
      <c r="H9" s="14"/>
      <c r="I9" s="14"/>
      <c r="J9" s="14"/>
      <c r="K9" s="14"/>
      <c r="L9" s="14"/>
      <c r="M9" s="14"/>
      <c r="N9" s="14"/>
      <c r="O9" s="14"/>
      <c r="P9" s="14"/>
      <c r="Q9" s="15"/>
      <c r="R9" s="14"/>
      <c r="S9" s="14"/>
      <c r="T9" s="14"/>
      <c r="U9" s="14"/>
      <c r="V9" s="14"/>
      <c r="W9" s="14"/>
      <c r="X9" s="14"/>
      <c r="Y9" s="14"/>
      <c r="Z9" s="14"/>
      <c r="AA9" s="14"/>
      <c r="AB9" s="14"/>
      <c r="AC9" s="54"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0.75" customHeight="1" x14ac:dyDescent="0.25">
      <c r="B12" s="134" t="s">
        <v>199</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t="s">
        <v>200</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3.75" customHeight="1" x14ac:dyDescent="0.25">
      <c r="B18" s="13" t="s">
        <v>9</v>
      </c>
      <c r="C18" s="14"/>
      <c r="D18" s="14"/>
      <c r="E18" s="14"/>
      <c r="F18" s="14"/>
      <c r="G18" s="14"/>
      <c r="H18" s="14"/>
      <c r="I18" s="14"/>
      <c r="J18" s="14"/>
      <c r="K18" s="14"/>
      <c r="L18" s="14"/>
      <c r="M18" s="14"/>
      <c r="N18" s="14"/>
      <c r="O18" s="14"/>
      <c r="P18" s="14"/>
      <c r="Q18" s="15"/>
      <c r="R18" s="141" t="s">
        <v>201</v>
      </c>
      <c r="S18" s="141"/>
      <c r="T18" s="141"/>
      <c r="U18" s="141"/>
      <c r="V18" s="141"/>
      <c r="W18" s="141"/>
      <c r="X18" s="141"/>
      <c r="Y18" s="141"/>
      <c r="Z18" s="141"/>
      <c r="AA18" s="141"/>
      <c r="AB18" s="141"/>
      <c r="AC18" s="141"/>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4" t="s">
        <v>50</v>
      </c>
      <c r="C21" s="14"/>
      <c r="D21" s="14"/>
      <c r="E21" s="14"/>
      <c r="F21" s="14"/>
      <c r="G21" s="14"/>
      <c r="H21" s="14"/>
      <c r="I21" s="14"/>
      <c r="J21" s="14"/>
      <c r="K21" s="14"/>
      <c r="L21" s="14"/>
      <c r="M21" s="14"/>
      <c r="N21" s="14"/>
      <c r="O21" s="14"/>
      <c r="P21" s="14"/>
      <c r="Q21" s="15"/>
      <c r="R21" s="14" t="s">
        <v>202</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15000</v>
      </c>
    </row>
    <row r="27" spans="1:29" x14ac:dyDescent="0.25">
      <c r="B27" s="23">
        <v>214</v>
      </c>
      <c r="C27" s="23" t="s">
        <v>65</v>
      </c>
      <c r="AC27" s="24">
        <v>7500</v>
      </c>
    </row>
    <row r="28" spans="1:29" x14ac:dyDescent="0.25">
      <c r="B28" s="23">
        <v>218</v>
      </c>
      <c r="C28" s="23" t="s">
        <v>104</v>
      </c>
      <c r="AB28" s="39"/>
      <c r="AC28" s="24">
        <v>50000</v>
      </c>
    </row>
    <row r="29" spans="1:29" x14ac:dyDescent="0.25">
      <c r="B29" s="23">
        <v>246</v>
      </c>
      <c r="C29" s="23" t="s">
        <v>67</v>
      </c>
      <c r="AC29" s="24">
        <v>1000</v>
      </c>
    </row>
    <row r="30" spans="1:29" x14ac:dyDescent="0.25">
      <c r="B30" s="11">
        <v>248</v>
      </c>
      <c r="C30" s="11" t="s">
        <v>68</v>
      </c>
      <c r="AC30" s="24">
        <v>5000</v>
      </c>
    </row>
    <row r="31" spans="1:29" x14ac:dyDescent="0.25">
      <c r="B31" s="11">
        <v>271</v>
      </c>
      <c r="C31" s="23" t="s">
        <v>107</v>
      </c>
      <c r="AC31" s="24">
        <v>3000</v>
      </c>
    </row>
    <row r="32" spans="1:29" x14ac:dyDescent="0.25">
      <c r="B32" s="11">
        <v>318</v>
      </c>
      <c r="C32" s="11" t="s">
        <v>70</v>
      </c>
      <c r="AC32" s="24">
        <v>1500</v>
      </c>
    </row>
    <row r="33" spans="2:29" x14ac:dyDescent="0.25">
      <c r="B33" s="23">
        <v>359</v>
      </c>
      <c r="C33" s="23" t="s">
        <v>203</v>
      </c>
      <c r="AC33" s="24">
        <v>1500</v>
      </c>
    </row>
    <row r="34" spans="2:29" x14ac:dyDescent="0.25">
      <c r="B34" s="11">
        <v>372</v>
      </c>
      <c r="C34" s="11" t="s">
        <v>20</v>
      </c>
      <c r="AC34" s="24">
        <v>10000</v>
      </c>
    </row>
    <row r="35" spans="2:29" x14ac:dyDescent="0.25">
      <c r="B35" s="11">
        <v>375</v>
      </c>
      <c r="C35" s="11" t="s">
        <v>21</v>
      </c>
      <c r="AC35" s="24">
        <v>10000</v>
      </c>
    </row>
    <row r="36" spans="2:29" x14ac:dyDescent="0.25">
      <c r="B36" s="11">
        <v>564</v>
      </c>
      <c r="C36" s="11" t="s">
        <v>76</v>
      </c>
      <c r="AC36" s="24">
        <v>7500</v>
      </c>
    </row>
    <row r="38" spans="2:29" x14ac:dyDescent="0.25">
      <c r="AA38" s="25"/>
      <c r="AB38" s="26" t="s">
        <v>27</v>
      </c>
      <c r="AC38" s="27">
        <f>SUM(AC26:AC36)</f>
        <v>112000</v>
      </c>
    </row>
    <row r="39" spans="2:29" x14ac:dyDescent="0.25">
      <c r="X39" s="132"/>
      <c r="Y39" s="132"/>
      <c r="Z39" s="132"/>
      <c r="AA39" s="132"/>
      <c r="AB39" s="132"/>
      <c r="AC39" s="29"/>
    </row>
    <row r="40" spans="2:29" x14ac:dyDescent="0.25">
      <c r="B40" s="5"/>
      <c r="C40" s="5"/>
      <c r="D40" s="5"/>
      <c r="E40" s="5"/>
      <c r="F40" s="5"/>
      <c r="G40" s="5"/>
      <c r="H40" s="5"/>
      <c r="I40" s="5"/>
      <c r="J40" s="5"/>
      <c r="K40" s="5"/>
      <c r="L40" s="5"/>
      <c r="M40" s="5"/>
      <c r="N40" s="5"/>
      <c r="O40" s="5"/>
      <c r="P40" s="5"/>
      <c r="Q40" s="6"/>
      <c r="R40" s="5"/>
      <c r="S40" s="5"/>
      <c r="T40" s="5"/>
      <c r="U40" s="5"/>
      <c r="V40" s="5"/>
      <c r="W40" s="5"/>
      <c r="X40" s="5"/>
      <c r="Y40" s="5"/>
      <c r="Z40" s="5"/>
      <c r="AA40" s="5"/>
      <c r="AB40" s="5"/>
      <c r="AC40" s="30"/>
    </row>
    <row r="41" spans="2:29" x14ac:dyDescent="0.25">
      <c r="AC41" s="24"/>
    </row>
    <row r="42" spans="2:29" x14ac:dyDescent="0.25">
      <c r="B42" s="19" t="s">
        <v>28</v>
      </c>
      <c r="C42" s="25"/>
      <c r="D42" s="25"/>
      <c r="R42" s="19" t="s">
        <v>29</v>
      </c>
      <c r="S42" s="25"/>
      <c r="T42" s="25"/>
      <c r="AC42" s="24"/>
    </row>
    <row r="43" spans="2:29" ht="30.75" customHeight="1" x14ac:dyDescent="0.25">
      <c r="B43" s="55" t="s">
        <v>198</v>
      </c>
      <c r="R43" s="134" t="s">
        <v>204</v>
      </c>
      <c r="S43" s="134"/>
      <c r="T43" s="134"/>
      <c r="U43" s="134"/>
      <c r="V43" s="134"/>
      <c r="W43" s="134"/>
      <c r="X43" s="134"/>
      <c r="Y43" s="134"/>
      <c r="Z43" s="134"/>
      <c r="AA43" s="134"/>
      <c r="AB43" s="134"/>
      <c r="AC43" s="134"/>
    </row>
    <row r="44" spans="2:29" x14ac:dyDescent="0.25">
      <c r="AC44" s="24"/>
    </row>
    <row r="45" spans="2:29" x14ac:dyDescent="0.25">
      <c r="B45" s="19" t="s">
        <v>30</v>
      </c>
      <c r="C45" s="25"/>
      <c r="D45" s="25"/>
      <c r="AC45" s="24"/>
    </row>
    <row r="46" spans="2:29" x14ac:dyDescent="0.25">
      <c r="B46">
        <v>0</v>
      </c>
      <c r="AC46" s="24"/>
    </row>
    <row r="47" spans="2:29" x14ac:dyDescent="0.25">
      <c r="AC47" s="24"/>
    </row>
    <row r="48" spans="2:29" x14ac:dyDescent="0.25">
      <c r="B48" s="19" t="s">
        <v>31</v>
      </c>
      <c r="C48" s="25"/>
      <c r="D48" s="25"/>
      <c r="AC48" s="24"/>
    </row>
    <row r="49" spans="2:29" x14ac:dyDescent="0.25">
      <c r="B49" s="142">
        <v>6000</v>
      </c>
      <c r="C49" s="142"/>
      <c r="AC49" s="24"/>
    </row>
    <row r="50" spans="2:29" x14ac:dyDescent="0.25">
      <c r="AC50" s="24"/>
    </row>
    <row r="51" spans="2:29" x14ac:dyDescent="0.25">
      <c r="AC51" s="24"/>
    </row>
    <row r="52" spans="2:29" x14ac:dyDescent="0.25">
      <c r="AC52" s="24"/>
    </row>
    <row r="53" spans="2:29" x14ac:dyDescent="0.25">
      <c r="AC53" s="24"/>
    </row>
    <row r="54" spans="2:29" x14ac:dyDescent="0.25">
      <c r="AC54" s="24"/>
    </row>
    <row r="55" spans="2:29" x14ac:dyDescent="0.25">
      <c r="AC55" s="24"/>
    </row>
    <row r="56" spans="2:29" x14ac:dyDescent="0.25">
      <c r="B56" s="5"/>
      <c r="C56" s="5"/>
      <c r="D56" s="5"/>
      <c r="E56" s="5"/>
      <c r="F56" s="5"/>
      <c r="G56" s="5"/>
      <c r="H56" s="5"/>
      <c r="I56" s="5"/>
      <c r="J56" s="5"/>
      <c r="K56" s="5"/>
      <c r="L56" s="5"/>
      <c r="M56" s="5"/>
      <c r="N56" s="5"/>
      <c r="O56" s="5"/>
      <c r="P56" s="5"/>
      <c r="Q56" s="6"/>
      <c r="R56" s="5"/>
      <c r="S56" s="5"/>
      <c r="T56" s="5"/>
      <c r="U56" s="5"/>
      <c r="V56" s="5"/>
      <c r="W56" s="5"/>
      <c r="X56" s="5"/>
      <c r="Y56" s="5"/>
      <c r="Z56" s="5"/>
      <c r="AA56" s="5"/>
      <c r="AB56" s="5"/>
      <c r="AC56" s="30"/>
    </row>
    <row r="57" spans="2:29" x14ac:dyDescent="0.25">
      <c r="AC57" s="24"/>
    </row>
    <row r="58" spans="2:29" x14ac:dyDescent="0.25">
      <c r="B58" s="19" t="s">
        <v>32</v>
      </c>
      <c r="C58" s="25"/>
      <c r="D58" s="25"/>
      <c r="E58" s="25"/>
      <c r="AC58" s="24"/>
    </row>
    <row r="59" spans="2:29" x14ac:dyDescent="0.25">
      <c r="AC59" s="24"/>
    </row>
    <row r="60" spans="2:29" x14ac:dyDescent="0.25">
      <c r="B60" s="19" t="s">
        <v>33</v>
      </c>
      <c r="C60" s="25"/>
      <c r="G60" s="19" t="s">
        <v>34</v>
      </c>
      <c r="H60" s="25"/>
      <c r="L60" s="19" t="s">
        <v>35</v>
      </c>
      <c r="M60" s="25"/>
      <c r="Q60" s="19" t="s">
        <v>36</v>
      </c>
      <c r="R60" s="25"/>
      <c r="U60" s="19" t="s">
        <v>37</v>
      </c>
      <c r="V60" s="25"/>
      <c r="Z60" s="19" t="s">
        <v>38</v>
      </c>
      <c r="AA60" s="25"/>
      <c r="AC60" s="24"/>
    </row>
    <row r="61" spans="2:29" x14ac:dyDescent="0.25">
      <c r="B61">
        <v>500</v>
      </c>
      <c r="G61">
        <v>500</v>
      </c>
      <c r="L61">
        <v>500</v>
      </c>
      <c r="Q61">
        <v>500</v>
      </c>
      <c r="R61" s="2"/>
      <c r="U61">
        <v>500</v>
      </c>
      <c r="Z61">
        <v>500</v>
      </c>
      <c r="AC61" s="24"/>
    </row>
    <row r="62" spans="2:29" x14ac:dyDescent="0.25">
      <c r="Q62"/>
      <c r="AC62" s="24"/>
    </row>
    <row r="63" spans="2:29" x14ac:dyDescent="0.25">
      <c r="B63" s="19" t="s">
        <v>39</v>
      </c>
      <c r="C63" s="25"/>
      <c r="G63" s="19" t="s">
        <v>40</v>
      </c>
      <c r="H63" s="25"/>
      <c r="L63" s="19" t="s">
        <v>41</v>
      </c>
      <c r="M63" s="25"/>
      <c r="N63" s="25"/>
      <c r="Q63" s="19" t="s">
        <v>42</v>
      </c>
      <c r="R63" s="25"/>
      <c r="U63" s="19" t="s">
        <v>43</v>
      </c>
      <c r="V63" s="25"/>
      <c r="W63" s="25"/>
      <c r="Z63" s="19" t="s">
        <v>44</v>
      </c>
      <c r="AA63" s="25"/>
      <c r="AB63" s="25"/>
      <c r="AC63" s="24"/>
    </row>
    <row r="64" spans="2:29" x14ac:dyDescent="0.25">
      <c r="B64">
        <v>500</v>
      </c>
      <c r="G64">
        <v>500</v>
      </c>
      <c r="L64">
        <v>500</v>
      </c>
      <c r="Q64">
        <v>500</v>
      </c>
      <c r="U64">
        <v>500</v>
      </c>
      <c r="Z64">
        <v>500</v>
      </c>
      <c r="AC64" s="24"/>
    </row>
  </sheetData>
  <mergeCells count="5">
    <mergeCell ref="B12:AC12"/>
    <mergeCell ref="R18:AC18"/>
    <mergeCell ref="X39:AB39"/>
    <mergeCell ref="R43:AC43"/>
    <mergeCell ref="B49:C49"/>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2:AC57"/>
  <sheetViews>
    <sheetView topLeftCell="A22" workbookViewId="0">
      <selection activeCell="B47" sqref="B47:C47"/>
    </sheetView>
  </sheetViews>
  <sheetFormatPr baseColWidth="10" defaultColWidth="3.7109375" defaultRowHeight="15" x14ac:dyDescent="0.25"/>
  <cols>
    <col min="2" max="2" width="3.7109375" customWidth="1"/>
    <col min="17" max="17" width="3.7109375" style="2"/>
    <col min="29" max="29" width="15.140625" bestFit="1" customWidth="1"/>
  </cols>
  <sheetData>
    <row r="2" spans="1:29" ht="18.75" x14ac:dyDescent="0.3">
      <c r="B2" s="1" t="s">
        <v>0</v>
      </c>
    </row>
    <row r="3" spans="1:29" ht="15.75" x14ac:dyDescent="0.25">
      <c r="B3" s="3" t="s">
        <v>205</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4" t="s">
        <v>206</v>
      </c>
      <c r="C9" s="14"/>
      <c r="D9" s="14"/>
      <c r="E9" s="14"/>
      <c r="F9" s="14"/>
      <c r="G9" s="14"/>
      <c r="H9" s="14"/>
      <c r="I9" s="14"/>
      <c r="J9" s="14"/>
      <c r="K9" s="14"/>
      <c r="L9" s="14"/>
      <c r="M9" s="14"/>
      <c r="N9" s="14"/>
      <c r="O9" s="14"/>
      <c r="P9" s="14"/>
      <c r="Q9" s="15"/>
      <c r="R9" s="14"/>
      <c r="S9" s="14"/>
      <c r="T9" s="14"/>
      <c r="U9" s="14"/>
      <c r="V9" s="14"/>
      <c r="W9" s="14"/>
      <c r="X9" s="14"/>
      <c r="Y9" s="14"/>
      <c r="Z9" s="14"/>
      <c r="AA9" s="14"/>
      <c r="AB9" s="14"/>
      <c r="AC9" s="54"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15.75" x14ac:dyDescent="0.25">
      <c r="B12" s="14" t="s">
        <v>207</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15.75" x14ac:dyDescent="0.25">
      <c r="B15" s="14" t="s">
        <v>208</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4" t="s">
        <v>209</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4" t="s">
        <v>210</v>
      </c>
      <c r="C21" s="14"/>
      <c r="D21" s="14"/>
      <c r="E21" s="14"/>
      <c r="F21" s="14"/>
      <c r="G21" s="14"/>
      <c r="H21" s="14"/>
      <c r="I21" s="14"/>
      <c r="J21" s="14"/>
      <c r="K21" s="14"/>
      <c r="L21" s="14"/>
      <c r="M21" s="14"/>
      <c r="N21" s="14"/>
      <c r="O21" s="14"/>
      <c r="P21" s="14"/>
      <c r="Q21" s="15"/>
      <c r="R21" s="14" t="s">
        <v>202</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s="2" customFormat="1" x14ac:dyDescent="0.25">
      <c r="B26" s="23">
        <v>212</v>
      </c>
      <c r="C26" s="23" t="s">
        <v>64</v>
      </c>
      <c r="AC26" s="34">
        <v>5000</v>
      </c>
    </row>
    <row r="27" spans="1:29" x14ac:dyDescent="0.25">
      <c r="B27" s="23">
        <v>215</v>
      </c>
      <c r="C27" s="23" t="s">
        <v>52</v>
      </c>
      <c r="AC27" s="34">
        <v>5000</v>
      </c>
    </row>
    <row r="28" spans="1:29" x14ac:dyDescent="0.25">
      <c r="B28" s="23">
        <v>218</v>
      </c>
      <c r="C28" s="23" t="s">
        <v>104</v>
      </c>
      <c r="AB28" s="39"/>
      <c r="AC28" s="34">
        <v>5000</v>
      </c>
    </row>
    <row r="29" spans="1:29" x14ac:dyDescent="0.25">
      <c r="B29" s="11">
        <v>318</v>
      </c>
      <c r="C29" s="11" t="s">
        <v>70</v>
      </c>
      <c r="AC29" s="34">
        <v>10000</v>
      </c>
    </row>
    <row r="30" spans="1:29" x14ac:dyDescent="0.25">
      <c r="B30" s="11">
        <v>371</v>
      </c>
      <c r="C30" s="11" t="s">
        <v>19</v>
      </c>
      <c r="AC30" s="34">
        <v>10000</v>
      </c>
    </row>
    <row r="31" spans="1:29" x14ac:dyDescent="0.25">
      <c r="B31" s="11">
        <v>372</v>
      </c>
      <c r="C31" s="11" t="s">
        <v>20</v>
      </c>
      <c r="AC31" s="34">
        <v>5000</v>
      </c>
    </row>
    <row r="32" spans="1:29" x14ac:dyDescent="0.25">
      <c r="B32" s="11">
        <v>375</v>
      </c>
      <c r="C32" s="11" t="s">
        <v>21</v>
      </c>
      <c r="AC32" s="34">
        <v>5000</v>
      </c>
    </row>
    <row r="33" spans="2:29" x14ac:dyDescent="0.25">
      <c r="B33" s="11">
        <v>564</v>
      </c>
      <c r="C33" s="11" t="s">
        <v>76</v>
      </c>
      <c r="AC33" s="34">
        <v>7500</v>
      </c>
    </row>
    <row r="35" spans="2:29" x14ac:dyDescent="0.25">
      <c r="AA35" s="25"/>
      <c r="AB35" s="26" t="s">
        <v>27</v>
      </c>
      <c r="AC35" s="27">
        <f>SUM(AC26:AC33)</f>
        <v>52500</v>
      </c>
    </row>
    <row r="36" spans="2:29" x14ac:dyDescent="0.25">
      <c r="X36" s="132"/>
      <c r="Y36" s="132"/>
      <c r="Z36" s="132"/>
      <c r="AA36" s="132"/>
      <c r="AB36" s="132"/>
      <c r="AC36" s="29"/>
    </row>
    <row r="37" spans="2:29" x14ac:dyDescent="0.25">
      <c r="AC37" s="29"/>
    </row>
    <row r="38" spans="2:29" x14ac:dyDescent="0.25">
      <c r="B38" s="5"/>
      <c r="C38" s="5"/>
      <c r="D38" s="5"/>
      <c r="E38" s="5"/>
      <c r="F38" s="5"/>
      <c r="G38" s="5"/>
      <c r="H38" s="5"/>
      <c r="I38" s="5"/>
      <c r="J38" s="5"/>
      <c r="K38" s="5"/>
      <c r="L38" s="5"/>
      <c r="M38" s="5"/>
      <c r="N38" s="5"/>
      <c r="O38" s="5"/>
      <c r="P38" s="5"/>
      <c r="Q38" s="6"/>
      <c r="R38" s="5"/>
      <c r="S38" s="5"/>
      <c r="T38" s="5"/>
      <c r="U38" s="5"/>
      <c r="V38" s="5"/>
      <c r="W38" s="5"/>
      <c r="X38" s="5"/>
      <c r="Y38" s="5"/>
      <c r="Z38" s="5"/>
      <c r="AA38" s="5"/>
      <c r="AB38" s="5"/>
      <c r="AC38" s="30"/>
    </row>
    <row r="39" spans="2:29" x14ac:dyDescent="0.25">
      <c r="AC39" s="24"/>
    </row>
    <row r="40" spans="2:29" x14ac:dyDescent="0.25">
      <c r="B40" s="19" t="s">
        <v>28</v>
      </c>
      <c r="C40" s="25"/>
      <c r="D40" s="25"/>
      <c r="R40" s="19" t="s">
        <v>29</v>
      </c>
      <c r="S40" s="25"/>
      <c r="T40" s="25"/>
      <c r="AC40" s="24"/>
    </row>
    <row r="41" spans="2:29" ht="31.5" customHeight="1" x14ac:dyDescent="0.25">
      <c r="B41" s="31" t="s">
        <v>211</v>
      </c>
      <c r="R41" s="134" t="s">
        <v>212</v>
      </c>
      <c r="S41" s="134"/>
      <c r="T41" s="134"/>
      <c r="U41" s="134"/>
      <c r="V41" s="134"/>
      <c r="W41" s="134"/>
      <c r="X41" s="134"/>
      <c r="Y41" s="134"/>
      <c r="Z41" s="134"/>
      <c r="AA41" s="134"/>
      <c r="AB41" s="134"/>
      <c r="AC41" s="134"/>
    </row>
    <row r="42" spans="2:29" x14ac:dyDescent="0.25">
      <c r="AC42" s="24"/>
    </row>
    <row r="43" spans="2:29" x14ac:dyDescent="0.25">
      <c r="B43" s="19" t="s">
        <v>30</v>
      </c>
      <c r="C43" s="25"/>
      <c r="D43" s="25"/>
      <c r="AC43" s="24"/>
    </row>
    <row r="44" spans="2:29" x14ac:dyDescent="0.25">
      <c r="B44">
        <v>0</v>
      </c>
      <c r="AC44" s="24"/>
    </row>
    <row r="45" spans="2:29" x14ac:dyDescent="0.25">
      <c r="AC45" s="24"/>
    </row>
    <row r="46" spans="2:29" x14ac:dyDescent="0.25">
      <c r="B46" s="19" t="s">
        <v>31</v>
      </c>
      <c r="C46" s="25"/>
      <c r="D46" s="25"/>
      <c r="AC46" s="24"/>
    </row>
    <row r="47" spans="2:29" x14ac:dyDescent="0.25">
      <c r="B47" s="139">
        <v>530</v>
      </c>
      <c r="C47" s="139"/>
      <c r="AC47" s="24"/>
    </row>
    <row r="48" spans="2:29" x14ac:dyDescent="0.25">
      <c r="AC48" s="24"/>
    </row>
    <row r="49" spans="2:29" x14ac:dyDescent="0.25">
      <c r="B49" s="5"/>
      <c r="C49" s="5"/>
      <c r="D49" s="5"/>
      <c r="E49" s="5"/>
      <c r="F49" s="5"/>
      <c r="G49" s="5"/>
      <c r="H49" s="5"/>
      <c r="I49" s="5"/>
      <c r="J49" s="5"/>
      <c r="K49" s="5"/>
      <c r="L49" s="5"/>
      <c r="M49" s="5"/>
      <c r="N49" s="5"/>
      <c r="O49" s="5"/>
      <c r="P49" s="5"/>
      <c r="Q49" s="6"/>
      <c r="R49" s="5"/>
      <c r="S49" s="5"/>
      <c r="T49" s="5"/>
      <c r="U49" s="5"/>
      <c r="V49" s="5"/>
      <c r="W49" s="5"/>
      <c r="X49" s="5"/>
      <c r="Y49" s="5"/>
      <c r="Z49" s="5"/>
      <c r="AA49" s="5"/>
      <c r="AB49" s="5"/>
      <c r="AC49" s="30"/>
    </row>
    <row r="50" spans="2:29" x14ac:dyDescent="0.25">
      <c r="AC50" s="24"/>
    </row>
    <row r="51" spans="2:29" x14ac:dyDescent="0.25">
      <c r="B51" s="19" t="s">
        <v>32</v>
      </c>
      <c r="C51" s="25"/>
      <c r="D51" s="25"/>
      <c r="E51" s="25"/>
      <c r="AC51" s="24"/>
    </row>
    <row r="52" spans="2:29" x14ac:dyDescent="0.25">
      <c r="AC52" s="24"/>
    </row>
    <row r="53" spans="2:29" x14ac:dyDescent="0.25">
      <c r="B53" s="19" t="s">
        <v>33</v>
      </c>
      <c r="C53" s="25"/>
      <c r="G53" s="19" t="s">
        <v>34</v>
      </c>
      <c r="H53" s="25"/>
      <c r="L53" s="19" t="s">
        <v>35</v>
      </c>
      <c r="M53" s="25"/>
      <c r="Q53" s="19" t="s">
        <v>36</v>
      </c>
      <c r="R53" s="25"/>
      <c r="U53" s="19" t="s">
        <v>37</v>
      </c>
      <c r="V53" s="25"/>
      <c r="Z53" s="19" t="s">
        <v>38</v>
      </c>
      <c r="AA53" s="25"/>
      <c r="AC53" s="24"/>
    </row>
    <row r="54" spans="2:29" x14ac:dyDescent="0.25">
      <c r="B54">
        <v>50</v>
      </c>
      <c r="G54">
        <v>50</v>
      </c>
      <c r="L54">
        <v>40</v>
      </c>
      <c r="Q54">
        <v>50</v>
      </c>
      <c r="R54" s="2"/>
      <c r="U54">
        <v>50</v>
      </c>
      <c r="Z54">
        <v>50</v>
      </c>
      <c r="AC54" s="24"/>
    </row>
    <row r="55" spans="2:29" x14ac:dyDescent="0.25">
      <c r="Q55"/>
      <c r="AC55" s="24"/>
    </row>
    <row r="56" spans="2:29" x14ac:dyDescent="0.25">
      <c r="B56" s="19" t="s">
        <v>39</v>
      </c>
      <c r="C56" s="25"/>
      <c r="G56" s="19" t="s">
        <v>40</v>
      </c>
      <c r="H56" s="25"/>
      <c r="L56" s="19" t="s">
        <v>41</v>
      </c>
      <c r="M56" s="25"/>
      <c r="N56" s="25"/>
      <c r="Q56" s="19" t="s">
        <v>42</v>
      </c>
      <c r="R56" s="25"/>
      <c r="U56" s="19" t="s">
        <v>43</v>
      </c>
      <c r="V56" s="25"/>
      <c r="W56" s="25"/>
      <c r="Z56" s="19" t="s">
        <v>44</v>
      </c>
      <c r="AA56" s="25"/>
      <c r="AB56" s="25"/>
      <c r="AC56" s="24"/>
    </row>
    <row r="57" spans="2:29" x14ac:dyDescent="0.25">
      <c r="B57">
        <v>40</v>
      </c>
      <c r="G57">
        <v>40</v>
      </c>
      <c r="L57">
        <v>40</v>
      </c>
      <c r="Q57">
        <v>40</v>
      </c>
      <c r="U57">
        <v>40</v>
      </c>
      <c r="Z57">
        <v>40</v>
      </c>
      <c r="AC57" s="24"/>
    </row>
  </sheetData>
  <mergeCells count="3">
    <mergeCell ref="X36:AB36"/>
    <mergeCell ref="R41:AC41"/>
    <mergeCell ref="B47:C47"/>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2:AC56"/>
  <sheetViews>
    <sheetView workbookViewId="0">
      <selection activeCell="B45" sqref="B45:C45"/>
    </sheetView>
  </sheetViews>
  <sheetFormatPr baseColWidth="10" defaultColWidth="3.7109375" defaultRowHeight="15" x14ac:dyDescent="0.25"/>
  <cols>
    <col min="2" max="2" width="3.7109375" customWidth="1"/>
    <col min="17" max="17" width="3.7109375" style="2"/>
    <col min="29" max="29" width="15.140625" bestFit="1" customWidth="1"/>
  </cols>
  <sheetData>
    <row r="2" spans="1:29" ht="18.75" x14ac:dyDescent="0.3">
      <c r="B2" s="1" t="s">
        <v>0</v>
      </c>
    </row>
    <row r="3" spans="1:29" ht="15.75" x14ac:dyDescent="0.25">
      <c r="B3" s="3" t="s">
        <v>213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4" t="s">
        <v>214</v>
      </c>
      <c r="C9" s="14"/>
      <c r="D9" s="14"/>
      <c r="E9" s="14"/>
      <c r="F9" s="14"/>
      <c r="G9" s="14"/>
      <c r="H9" s="14"/>
      <c r="I9" s="14"/>
      <c r="J9" s="14"/>
      <c r="K9" s="14"/>
      <c r="L9" s="14"/>
      <c r="M9" s="14"/>
      <c r="N9" s="14"/>
      <c r="O9" s="14"/>
      <c r="P9" s="14"/>
      <c r="Q9" s="15"/>
      <c r="R9" s="14"/>
      <c r="S9" s="14"/>
      <c r="T9" s="14"/>
      <c r="U9" s="14"/>
      <c r="V9" s="14"/>
      <c r="W9" s="14"/>
      <c r="X9" s="14"/>
      <c r="Y9" s="14"/>
      <c r="Z9" s="14"/>
      <c r="AA9" s="14"/>
      <c r="AB9" s="14"/>
      <c r="AC9" s="54"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15.75" x14ac:dyDescent="0.25">
      <c r="B12" s="14" t="s">
        <v>215</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15.75" x14ac:dyDescent="0.25">
      <c r="B15" s="14" t="s">
        <v>216</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43" t="s">
        <v>217</v>
      </c>
      <c r="S18" s="143"/>
      <c r="T18" s="143"/>
      <c r="U18" s="143"/>
      <c r="V18" s="143"/>
      <c r="W18" s="143"/>
      <c r="X18" s="143"/>
      <c r="Y18" s="143"/>
      <c r="Z18" s="143"/>
      <c r="AA18" s="143"/>
      <c r="AB18" s="143"/>
      <c r="AC18" s="14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4" t="s">
        <v>210</v>
      </c>
      <c r="C21" s="14"/>
      <c r="D21" s="14"/>
      <c r="E21" s="14"/>
      <c r="F21" s="14"/>
      <c r="G21" s="14"/>
      <c r="H21" s="14"/>
      <c r="I21" s="14"/>
      <c r="J21" s="14"/>
      <c r="K21" s="14"/>
      <c r="L21" s="14"/>
      <c r="M21" s="14"/>
      <c r="N21" s="14"/>
      <c r="O21" s="14"/>
      <c r="P21" s="14"/>
      <c r="Q21" s="15"/>
      <c r="R21" s="13" t="s">
        <v>187</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34">
        <v>5000</v>
      </c>
    </row>
    <row r="27" spans="1:29" x14ac:dyDescent="0.25">
      <c r="B27" s="23">
        <v>215</v>
      </c>
      <c r="C27" s="23" t="s">
        <v>52</v>
      </c>
      <c r="AC27" s="34">
        <v>6000</v>
      </c>
    </row>
    <row r="28" spans="1:29" x14ac:dyDescent="0.25">
      <c r="B28" s="11">
        <v>318</v>
      </c>
      <c r="C28" s="11" t="s">
        <v>70</v>
      </c>
      <c r="AC28" s="34">
        <v>20000</v>
      </c>
    </row>
    <row r="29" spans="1:29" x14ac:dyDescent="0.25">
      <c r="B29" s="11">
        <v>372</v>
      </c>
      <c r="C29" s="11" t="s">
        <v>20</v>
      </c>
      <c r="AC29" s="34">
        <v>5000</v>
      </c>
    </row>
    <row r="30" spans="1:29" x14ac:dyDescent="0.25">
      <c r="B30" s="11">
        <v>375</v>
      </c>
      <c r="C30" s="11" t="s">
        <v>21</v>
      </c>
      <c r="AC30" s="34">
        <v>5000</v>
      </c>
    </row>
    <row r="31" spans="1:29" x14ac:dyDescent="0.25">
      <c r="B31" s="11">
        <v>564</v>
      </c>
      <c r="C31" s="11" t="s">
        <v>76</v>
      </c>
      <c r="AC31" s="34">
        <v>7500</v>
      </c>
    </row>
    <row r="33" spans="2:29" x14ac:dyDescent="0.25">
      <c r="AA33" s="25"/>
      <c r="AB33" s="26" t="s">
        <v>27</v>
      </c>
      <c r="AC33" s="27">
        <f>SUM(AC26:AC31)</f>
        <v>48500</v>
      </c>
    </row>
    <row r="34" spans="2:29" x14ac:dyDescent="0.25">
      <c r="X34" s="132"/>
      <c r="Y34" s="132"/>
      <c r="Z34" s="132"/>
      <c r="AA34" s="132"/>
      <c r="AB34" s="132"/>
      <c r="AC34" s="29"/>
    </row>
    <row r="35" spans="2:29" x14ac:dyDescent="0.25">
      <c r="AC35" s="29"/>
    </row>
    <row r="36" spans="2:29" x14ac:dyDescent="0.25">
      <c r="B36" s="5"/>
      <c r="C36" s="5"/>
      <c r="D36" s="5"/>
      <c r="E36" s="5"/>
      <c r="F36" s="5"/>
      <c r="G36" s="5"/>
      <c r="H36" s="5"/>
      <c r="I36" s="5"/>
      <c r="J36" s="5"/>
      <c r="K36" s="5"/>
      <c r="L36" s="5"/>
      <c r="M36" s="5"/>
      <c r="N36" s="5"/>
      <c r="O36" s="5"/>
      <c r="P36" s="5"/>
      <c r="Q36" s="6"/>
      <c r="R36" s="5"/>
      <c r="S36" s="5"/>
      <c r="T36" s="5"/>
      <c r="U36" s="5"/>
      <c r="V36" s="5"/>
      <c r="W36" s="5"/>
      <c r="X36" s="5"/>
      <c r="Y36" s="5"/>
      <c r="Z36" s="5"/>
      <c r="AA36" s="5"/>
      <c r="AB36" s="5"/>
      <c r="AC36" s="30"/>
    </row>
    <row r="37" spans="2:29" x14ac:dyDescent="0.25">
      <c r="AC37" s="24"/>
    </row>
    <row r="38" spans="2:29" x14ac:dyDescent="0.25">
      <c r="B38" s="19" t="s">
        <v>28</v>
      </c>
      <c r="C38" s="25"/>
      <c r="D38" s="25"/>
      <c r="R38" s="19" t="s">
        <v>29</v>
      </c>
      <c r="S38" s="25"/>
      <c r="T38" s="25"/>
      <c r="AC38" s="24"/>
    </row>
    <row r="39" spans="2:29" ht="32.25" customHeight="1" x14ac:dyDescent="0.25">
      <c r="B39" s="31" t="s">
        <v>218</v>
      </c>
      <c r="R39" s="134" t="s">
        <v>219</v>
      </c>
      <c r="S39" s="134"/>
      <c r="T39" s="134"/>
      <c r="U39" s="134"/>
      <c r="V39" s="134"/>
      <c r="W39" s="134"/>
      <c r="X39" s="134"/>
      <c r="Y39" s="134"/>
      <c r="Z39" s="134"/>
      <c r="AA39" s="134"/>
      <c r="AB39" s="134"/>
      <c r="AC39" s="134"/>
    </row>
    <row r="40" spans="2:29" x14ac:dyDescent="0.25">
      <c r="AC40" s="24"/>
    </row>
    <row r="41" spans="2:29" x14ac:dyDescent="0.25">
      <c r="B41" s="19" t="s">
        <v>30</v>
      </c>
      <c r="C41" s="25"/>
      <c r="D41" s="25"/>
      <c r="AC41" s="24"/>
    </row>
    <row r="42" spans="2:29" x14ac:dyDescent="0.25">
      <c r="B42">
        <v>0</v>
      </c>
      <c r="AC42" s="24"/>
    </row>
    <row r="43" spans="2:29" x14ac:dyDescent="0.25">
      <c r="AC43" s="24"/>
    </row>
    <row r="44" spans="2:29" x14ac:dyDescent="0.25">
      <c r="B44" s="19" t="s">
        <v>31</v>
      </c>
      <c r="C44" s="25"/>
      <c r="D44" s="25"/>
      <c r="AC44" s="24"/>
    </row>
    <row r="45" spans="2:29" x14ac:dyDescent="0.25">
      <c r="B45" s="142">
        <v>6000</v>
      </c>
      <c r="C45" s="142"/>
      <c r="AC45" s="24"/>
    </row>
    <row r="46" spans="2:29" x14ac:dyDescent="0.25">
      <c r="AC46" s="24"/>
    </row>
    <row r="47" spans="2:29" x14ac:dyDescent="0.25">
      <c r="B47" s="5"/>
      <c r="C47" s="5"/>
      <c r="D47" s="5"/>
      <c r="E47" s="5"/>
      <c r="F47" s="5"/>
      <c r="G47" s="5"/>
      <c r="H47" s="5"/>
      <c r="I47" s="5"/>
      <c r="J47" s="5"/>
      <c r="K47" s="5"/>
      <c r="L47" s="5"/>
      <c r="M47" s="5"/>
      <c r="N47" s="5"/>
      <c r="O47" s="5"/>
      <c r="P47" s="5"/>
      <c r="Q47" s="6"/>
      <c r="R47" s="5"/>
      <c r="S47" s="5"/>
      <c r="T47" s="5"/>
      <c r="U47" s="5"/>
      <c r="V47" s="5"/>
      <c r="W47" s="5"/>
      <c r="X47" s="5"/>
      <c r="Y47" s="5"/>
      <c r="Z47" s="5"/>
      <c r="AA47" s="5"/>
      <c r="AB47" s="5"/>
      <c r="AC47" s="30"/>
    </row>
    <row r="48" spans="2:29" x14ac:dyDescent="0.25">
      <c r="AC48" s="24"/>
    </row>
    <row r="49" spans="2:29" x14ac:dyDescent="0.25">
      <c r="B49" s="19" t="s">
        <v>32</v>
      </c>
      <c r="C49" s="25"/>
      <c r="D49" s="25"/>
      <c r="E49" s="25"/>
      <c r="AC49" s="24"/>
    </row>
    <row r="50" spans="2:29" x14ac:dyDescent="0.25">
      <c r="AC50" s="24"/>
    </row>
    <row r="51" spans="2:29" x14ac:dyDescent="0.25">
      <c r="AC51" s="24"/>
    </row>
    <row r="52" spans="2:29" x14ac:dyDescent="0.25">
      <c r="B52" s="19" t="s">
        <v>33</v>
      </c>
      <c r="C52" s="25"/>
      <c r="G52" s="19" t="s">
        <v>34</v>
      </c>
      <c r="H52" s="25"/>
      <c r="L52" s="19" t="s">
        <v>35</v>
      </c>
      <c r="M52" s="25"/>
      <c r="Q52" s="19" t="s">
        <v>36</v>
      </c>
      <c r="R52" s="25"/>
      <c r="U52" s="19" t="s">
        <v>37</v>
      </c>
      <c r="V52" s="25"/>
      <c r="Z52" s="19" t="s">
        <v>38</v>
      </c>
      <c r="AA52" s="25"/>
      <c r="AC52" s="24"/>
    </row>
    <row r="53" spans="2:29" x14ac:dyDescent="0.25">
      <c r="B53">
        <v>500</v>
      </c>
      <c r="G53">
        <v>500</v>
      </c>
      <c r="L53">
        <v>500</v>
      </c>
      <c r="Q53">
        <v>500</v>
      </c>
      <c r="R53" s="2"/>
      <c r="U53">
        <v>500</v>
      </c>
      <c r="Z53">
        <v>500</v>
      </c>
      <c r="AC53" s="24"/>
    </row>
    <row r="54" spans="2:29" x14ac:dyDescent="0.25">
      <c r="Q54"/>
      <c r="AC54" s="24"/>
    </row>
    <row r="55" spans="2:29" x14ac:dyDescent="0.25">
      <c r="B55" s="19" t="s">
        <v>39</v>
      </c>
      <c r="C55" s="25"/>
      <c r="G55" s="19" t="s">
        <v>40</v>
      </c>
      <c r="H55" s="25"/>
      <c r="L55" s="19" t="s">
        <v>41</v>
      </c>
      <c r="M55" s="25"/>
      <c r="N55" s="25"/>
      <c r="Q55" s="19" t="s">
        <v>42</v>
      </c>
      <c r="R55" s="25"/>
      <c r="U55" s="19" t="s">
        <v>43</v>
      </c>
      <c r="V55" s="25"/>
      <c r="W55" s="25"/>
      <c r="Z55" s="19" t="s">
        <v>44</v>
      </c>
      <c r="AA55" s="25"/>
      <c r="AB55" s="25"/>
      <c r="AC55" s="24"/>
    </row>
    <row r="56" spans="2:29" x14ac:dyDescent="0.25">
      <c r="B56">
        <v>500</v>
      </c>
      <c r="G56">
        <v>500</v>
      </c>
      <c r="L56">
        <v>500</v>
      </c>
      <c r="Q56">
        <v>500</v>
      </c>
      <c r="U56">
        <v>500</v>
      </c>
      <c r="Z56">
        <v>500</v>
      </c>
      <c r="AC56" s="24"/>
    </row>
  </sheetData>
  <mergeCells count="4">
    <mergeCell ref="R18:AC18"/>
    <mergeCell ref="X34:AB34"/>
    <mergeCell ref="R39:AC39"/>
    <mergeCell ref="B45:C45"/>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2:AC55"/>
  <sheetViews>
    <sheetView topLeftCell="A16" workbookViewId="0"/>
  </sheetViews>
  <sheetFormatPr baseColWidth="10" defaultColWidth="3.7109375" defaultRowHeight="15" x14ac:dyDescent="0.25"/>
  <cols>
    <col min="2" max="2" width="3.7109375" customWidth="1"/>
    <col min="17" max="17" width="3.7109375" style="2"/>
    <col min="29" max="29" width="15.140625" bestFit="1" customWidth="1"/>
  </cols>
  <sheetData>
    <row r="2" spans="1:29" ht="18.75" x14ac:dyDescent="0.3">
      <c r="B2" s="1" t="s">
        <v>0</v>
      </c>
    </row>
    <row r="3" spans="1:29" ht="15.75" x14ac:dyDescent="0.25">
      <c r="B3" s="3" t="s">
        <v>220</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t="s">
        <v>221</v>
      </c>
      <c r="C9" s="14"/>
      <c r="D9" s="14"/>
      <c r="E9" s="14"/>
      <c r="F9" s="14"/>
      <c r="G9" s="14"/>
      <c r="H9" s="14"/>
      <c r="I9" s="14"/>
      <c r="J9" s="14"/>
      <c r="K9" s="14"/>
      <c r="L9" s="14"/>
      <c r="M9" s="14"/>
      <c r="N9" s="14"/>
      <c r="O9" s="14"/>
      <c r="P9" s="14"/>
      <c r="Q9" s="15"/>
      <c r="R9" s="14"/>
      <c r="S9" s="14"/>
      <c r="T9" s="14"/>
      <c r="U9" s="14"/>
      <c r="V9" s="14"/>
      <c r="W9" s="14"/>
      <c r="X9" s="14"/>
      <c r="Y9" s="14"/>
      <c r="Z9" s="14"/>
      <c r="AA9" s="14"/>
      <c r="AB9" s="14"/>
      <c r="AC9" s="54"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0.75" customHeight="1" x14ac:dyDescent="0.25">
      <c r="B12" s="141" t="s">
        <v>222</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9</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2.25" customHeight="1" x14ac:dyDescent="0.25">
      <c r="B18" s="13" t="s">
        <v>9</v>
      </c>
      <c r="C18" s="14"/>
      <c r="D18" s="14"/>
      <c r="E18" s="14"/>
      <c r="F18" s="14"/>
      <c r="G18" s="14"/>
      <c r="H18" s="14"/>
      <c r="I18" s="14"/>
      <c r="J18" s="14"/>
      <c r="K18" s="14"/>
      <c r="L18" s="14"/>
      <c r="M18" s="14"/>
      <c r="N18" s="14"/>
      <c r="O18" s="14"/>
      <c r="P18" s="14"/>
      <c r="Q18" s="15"/>
      <c r="R18" s="141" t="s">
        <v>201</v>
      </c>
      <c r="S18" s="141"/>
      <c r="T18" s="141"/>
      <c r="U18" s="141"/>
      <c r="V18" s="141"/>
      <c r="W18" s="141"/>
      <c r="X18" s="141"/>
      <c r="Y18" s="141"/>
      <c r="Z18" s="141"/>
      <c r="AA18" s="141"/>
      <c r="AB18" s="141"/>
      <c r="AC18" s="141"/>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4" t="s">
        <v>50</v>
      </c>
      <c r="C21" s="14"/>
      <c r="D21" s="14"/>
      <c r="E21" s="14"/>
      <c r="F21" s="14"/>
      <c r="G21" s="14"/>
      <c r="H21" s="14"/>
      <c r="I21" s="14"/>
      <c r="J21" s="14"/>
      <c r="K21" s="14"/>
      <c r="L21" s="14"/>
      <c r="M21" s="14"/>
      <c r="N21" s="14"/>
      <c r="O21" s="14"/>
      <c r="P21" s="14"/>
      <c r="Q21" s="15"/>
      <c r="R21" s="14" t="s">
        <v>223</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34">
        <v>5000</v>
      </c>
    </row>
    <row r="27" spans="1:29" s="2" customFormat="1" x14ac:dyDescent="0.25">
      <c r="B27" s="23">
        <v>212</v>
      </c>
      <c r="C27" s="23" t="s">
        <v>64</v>
      </c>
      <c r="AC27" s="34">
        <v>5000</v>
      </c>
    </row>
    <row r="28" spans="1:29" x14ac:dyDescent="0.25">
      <c r="B28" s="11">
        <v>318</v>
      </c>
      <c r="C28" s="11" t="s">
        <v>70</v>
      </c>
      <c r="AC28" s="34">
        <v>15000</v>
      </c>
    </row>
    <row r="29" spans="1:29" x14ac:dyDescent="0.25">
      <c r="B29" s="11">
        <v>372</v>
      </c>
      <c r="C29" s="11" t="s">
        <v>20</v>
      </c>
      <c r="AC29" s="34">
        <v>3000</v>
      </c>
    </row>
    <row r="30" spans="1:29" x14ac:dyDescent="0.25">
      <c r="B30" s="11">
        <v>375</v>
      </c>
      <c r="C30" s="11" t="s">
        <v>21</v>
      </c>
      <c r="AC30" s="34">
        <v>3000</v>
      </c>
    </row>
    <row r="32" spans="1:29" x14ac:dyDescent="0.25">
      <c r="AA32" s="25"/>
      <c r="AB32" s="26" t="s">
        <v>27</v>
      </c>
      <c r="AC32" s="27">
        <f>SUM(AC26:AC30)</f>
        <v>31000</v>
      </c>
    </row>
    <row r="33" spans="2:29" x14ac:dyDescent="0.25">
      <c r="X33" s="132"/>
      <c r="Y33" s="132"/>
      <c r="Z33" s="132"/>
      <c r="AA33" s="132"/>
      <c r="AB33" s="132"/>
      <c r="AC33" s="29"/>
    </row>
    <row r="34" spans="2:29" x14ac:dyDescent="0.25">
      <c r="AC34" s="29"/>
    </row>
    <row r="35" spans="2:29" x14ac:dyDescent="0.25">
      <c r="B35" s="5"/>
      <c r="C35" s="5"/>
      <c r="D35" s="5"/>
      <c r="E35" s="5"/>
      <c r="F35" s="5"/>
      <c r="G35" s="5"/>
      <c r="H35" s="5"/>
      <c r="I35" s="5"/>
      <c r="J35" s="5"/>
      <c r="K35" s="5"/>
      <c r="L35" s="5"/>
      <c r="M35" s="5"/>
      <c r="N35" s="5"/>
      <c r="O35" s="5"/>
      <c r="P35" s="5"/>
      <c r="Q35" s="6"/>
      <c r="R35" s="5"/>
      <c r="S35" s="5"/>
      <c r="T35" s="5"/>
      <c r="U35" s="5"/>
      <c r="V35" s="5"/>
      <c r="W35" s="5"/>
      <c r="X35" s="5"/>
      <c r="Y35" s="5"/>
      <c r="Z35" s="5"/>
      <c r="AA35" s="5"/>
      <c r="AB35" s="5"/>
      <c r="AC35" s="30"/>
    </row>
    <row r="36" spans="2:29" x14ac:dyDescent="0.25">
      <c r="AC36" s="24"/>
    </row>
    <row r="37" spans="2:29" x14ac:dyDescent="0.25">
      <c r="B37" s="19" t="s">
        <v>28</v>
      </c>
      <c r="C37" s="25"/>
      <c r="D37" s="25"/>
      <c r="R37" s="19" t="s">
        <v>29</v>
      </c>
      <c r="S37" s="25"/>
      <c r="T37" s="25"/>
      <c r="AC37" s="24"/>
    </row>
    <row r="38" spans="2:29" ht="30" customHeight="1" x14ac:dyDescent="0.25">
      <c r="B38" s="31" t="s">
        <v>224</v>
      </c>
      <c r="R38" s="134" t="s">
        <v>225</v>
      </c>
      <c r="S38" s="134"/>
      <c r="T38" s="134"/>
      <c r="U38" s="134"/>
      <c r="V38" s="134"/>
      <c r="W38" s="134"/>
      <c r="X38" s="134"/>
      <c r="Y38" s="134"/>
      <c r="Z38" s="134"/>
      <c r="AA38" s="134"/>
      <c r="AB38" s="134"/>
      <c r="AC38" s="134"/>
    </row>
    <row r="39" spans="2:29" x14ac:dyDescent="0.25">
      <c r="AC39" s="24"/>
    </row>
    <row r="40" spans="2:29" x14ac:dyDescent="0.25">
      <c r="B40" s="19" t="s">
        <v>30</v>
      </c>
      <c r="C40" s="25"/>
      <c r="D40" s="25"/>
      <c r="AC40" s="24"/>
    </row>
    <row r="41" spans="2:29" x14ac:dyDescent="0.25">
      <c r="B41">
        <v>0</v>
      </c>
      <c r="AC41" s="24"/>
    </row>
    <row r="42" spans="2:29" x14ac:dyDescent="0.25">
      <c r="AC42" s="24"/>
    </row>
    <row r="43" spans="2:29" x14ac:dyDescent="0.25">
      <c r="B43" s="19" t="s">
        <v>31</v>
      </c>
      <c r="C43" s="25"/>
      <c r="D43" s="25"/>
      <c r="AC43" s="24"/>
    </row>
    <row r="44" spans="2:29" x14ac:dyDescent="0.25">
      <c r="B44">
        <v>60</v>
      </c>
      <c r="AC44" s="24"/>
    </row>
    <row r="45" spans="2:29" x14ac:dyDescent="0.25">
      <c r="AC45" s="24"/>
    </row>
    <row r="46" spans="2:29" x14ac:dyDescent="0.25">
      <c r="B46" s="5"/>
      <c r="C46" s="5"/>
      <c r="D46" s="5"/>
      <c r="E46" s="5"/>
      <c r="F46" s="5"/>
      <c r="G46" s="5"/>
      <c r="H46" s="5"/>
      <c r="I46" s="5"/>
      <c r="J46" s="5"/>
      <c r="K46" s="5"/>
      <c r="L46" s="5"/>
      <c r="M46" s="5"/>
      <c r="N46" s="5"/>
      <c r="O46" s="5"/>
      <c r="P46" s="5"/>
      <c r="Q46" s="6"/>
      <c r="R46" s="5"/>
      <c r="S46" s="5"/>
      <c r="T46" s="5"/>
      <c r="U46" s="5"/>
      <c r="V46" s="5"/>
      <c r="W46" s="5"/>
      <c r="X46" s="5"/>
      <c r="Y46" s="5"/>
      <c r="Z46" s="5"/>
      <c r="AA46" s="5"/>
      <c r="AB46" s="5"/>
      <c r="AC46" s="30"/>
    </row>
    <row r="47" spans="2:29" x14ac:dyDescent="0.25">
      <c r="AC47" s="24"/>
    </row>
    <row r="48" spans="2:29" x14ac:dyDescent="0.25">
      <c r="B48" s="19" t="s">
        <v>32</v>
      </c>
      <c r="C48" s="25"/>
      <c r="D48" s="25"/>
      <c r="E48" s="25"/>
      <c r="AC48" s="24"/>
    </row>
    <row r="49" spans="2:29" x14ac:dyDescent="0.25">
      <c r="AC49" s="24"/>
    </row>
    <row r="50" spans="2:29" x14ac:dyDescent="0.25">
      <c r="AC50" s="24"/>
    </row>
    <row r="51" spans="2:29" x14ac:dyDescent="0.25">
      <c r="B51" s="19" t="s">
        <v>33</v>
      </c>
      <c r="C51" s="25"/>
      <c r="G51" s="19" t="s">
        <v>34</v>
      </c>
      <c r="H51" s="25"/>
      <c r="L51" s="19" t="s">
        <v>35</v>
      </c>
      <c r="M51" s="25"/>
      <c r="Q51" s="19" t="s">
        <v>36</v>
      </c>
      <c r="R51" s="25"/>
      <c r="U51" s="19" t="s">
        <v>37</v>
      </c>
      <c r="V51" s="25"/>
      <c r="Z51" s="19" t="s">
        <v>38</v>
      </c>
      <c r="AA51" s="25"/>
      <c r="AC51" s="24"/>
    </row>
    <row r="52" spans="2:29" x14ac:dyDescent="0.25">
      <c r="B52">
        <v>5</v>
      </c>
      <c r="G52">
        <v>5</v>
      </c>
      <c r="L52">
        <v>5</v>
      </c>
      <c r="Q52">
        <v>5</v>
      </c>
      <c r="R52" s="2"/>
      <c r="U52">
        <v>5</v>
      </c>
      <c r="Z52">
        <v>5</v>
      </c>
      <c r="AC52" s="24"/>
    </row>
    <row r="53" spans="2:29" x14ac:dyDescent="0.25">
      <c r="Q53"/>
      <c r="AC53" s="24"/>
    </row>
    <row r="54" spans="2:29" x14ac:dyDescent="0.25">
      <c r="B54" s="19" t="s">
        <v>39</v>
      </c>
      <c r="C54" s="25"/>
      <c r="G54" s="19" t="s">
        <v>40</v>
      </c>
      <c r="H54" s="25"/>
      <c r="L54" s="19" t="s">
        <v>41</v>
      </c>
      <c r="M54" s="25"/>
      <c r="N54" s="25"/>
      <c r="Q54" s="19" t="s">
        <v>42</v>
      </c>
      <c r="R54" s="25"/>
      <c r="U54" s="19" t="s">
        <v>43</v>
      </c>
      <c r="V54" s="25"/>
      <c r="W54" s="25"/>
      <c r="Z54" s="19" t="s">
        <v>44</v>
      </c>
      <c r="AA54" s="25"/>
      <c r="AB54" s="25"/>
      <c r="AC54" s="24"/>
    </row>
    <row r="55" spans="2:29" x14ac:dyDescent="0.25">
      <c r="B55">
        <v>5</v>
      </c>
      <c r="G55">
        <v>5</v>
      </c>
      <c r="L55">
        <v>5</v>
      </c>
      <c r="Q55">
        <v>5</v>
      </c>
      <c r="U55">
        <v>5</v>
      </c>
      <c r="Z55">
        <v>5</v>
      </c>
      <c r="AC55" s="24"/>
    </row>
  </sheetData>
  <mergeCells count="4">
    <mergeCell ref="B12:AC12"/>
    <mergeCell ref="R18:AC18"/>
    <mergeCell ref="X33:AB33"/>
    <mergeCell ref="R38:AC38"/>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2:AC103"/>
  <sheetViews>
    <sheetView topLeftCell="A40" workbookViewId="0">
      <selection activeCell="L66" sqref="L66"/>
    </sheetView>
  </sheetViews>
  <sheetFormatPr baseColWidth="10" defaultColWidth="3.7109375" defaultRowHeight="15" x14ac:dyDescent="0.25"/>
  <cols>
    <col min="2" max="2" width="3.85546875" customWidth="1"/>
    <col min="17" max="17" width="3.7109375" style="2"/>
    <col min="29" max="29" width="15.140625" bestFit="1" customWidth="1"/>
  </cols>
  <sheetData>
    <row r="2" spans="1:29" ht="18.75" x14ac:dyDescent="0.3">
      <c r="B2" s="1" t="s">
        <v>0</v>
      </c>
    </row>
    <row r="3" spans="1:29" ht="15.75" x14ac:dyDescent="0.25">
      <c r="B3" s="3" t="s">
        <v>226</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227</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t="s">
        <v>228</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9</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29.25" customHeight="1" x14ac:dyDescent="0.25">
      <c r="B18" s="13" t="s">
        <v>9</v>
      </c>
      <c r="C18" s="14"/>
      <c r="D18" s="14"/>
      <c r="E18" s="14"/>
      <c r="F18" s="14"/>
      <c r="G18" s="14"/>
      <c r="H18" s="14"/>
      <c r="I18" s="14"/>
      <c r="J18" s="14"/>
      <c r="K18" s="14"/>
      <c r="L18" s="14"/>
      <c r="M18" s="14"/>
      <c r="N18" s="14"/>
      <c r="O18" s="14"/>
      <c r="P18" s="14"/>
      <c r="Q18" s="15"/>
      <c r="R18" s="133" t="s">
        <v>229</v>
      </c>
      <c r="S18" s="133"/>
      <c r="T18" s="133"/>
      <c r="U18" s="133"/>
      <c r="V18" s="133"/>
      <c r="W18" s="133"/>
      <c r="X18" s="133"/>
      <c r="Y18" s="133"/>
      <c r="Z18" s="133"/>
      <c r="AA18" s="133"/>
      <c r="AB18" s="133"/>
      <c r="AC18" s="13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210</v>
      </c>
      <c r="C21" s="14"/>
      <c r="D21" s="14"/>
      <c r="E21" s="14"/>
      <c r="F21" s="14"/>
      <c r="G21" s="14"/>
      <c r="H21" s="14"/>
      <c r="I21" s="14"/>
      <c r="J21" s="14"/>
      <c r="K21" s="14"/>
      <c r="L21" s="14"/>
      <c r="M21" s="14"/>
      <c r="N21" s="14"/>
      <c r="O21" s="14"/>
      <c r="P21" s="14"/>
      <c r="Q21" s="15"/>
      <c r="R21" s="144">
        <v>250000</v>
      </c>
      <c r="S21" s="14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B24" s="19" t="s">
        <v>15</v>
      </c>
      <c r="C24" s="20"/>
      <c r="N24" s="2"/>
      <c r="O24" s="21"/>
      <c r="P24" s="21"/>
      <c r="R24" s="21"/>
      <c r="S24" s="21"/>
      <c r="T24" s="2"/>
      <c r="AC24" s="22" t="s">
        <v>16</v>
      </c>
    </row>
    <row r="25" spans="1:29" x14ac:dyDescent="0.25">
      <c r="B25" s="23">
        <v>211</v>
      </c>
      <c r="C25" s="23" t="s">
        <v>17</v>
      </c>
      <c r="AC25" s="34">
        <v>25000</v>
      </c>
    </row>
    <row r="26" spans="1:29" s="2" customFormat="1" x14ac:dyDescent="0.25">
      <c r="B26" s="23">
        <v>212</v>
      </c>
      <c r="C26" s="23" t="s">
        <v>64</v>
      </c>
      <c r="AC26" s="34">
        <v>1000</v>
      </c>
    </row>
    <row r="27" spans="1:29" x14ac:dyDescent="0.25">
      <c r="B27" s="23">
        <v>214</v>
      </c>
      <c r="C27" s="23" t="s">
        <v>65</v>
      </c>
      <c r="AC27" s="34">
        <v>5000</v>
      </c>
    </row>
    <row r="28" spans="1:29" x14ac:dyDescent="0.25">
      <c r="B28" s="23">
        <v>215</v>
      </c>
      <c r="C28" s="23" t="s">
        <v>52</v>
      </c>
      <c r="AC28" s="34">
        <v>50000</v>
      </c>
    </row>
    <row r="29" spans="1:29" x14ac:dyDescent="0.25">
      <c r="B29" s="23">
        <v>216</v>
      </c>
      <c r="C29" s="23" t="s">
        <v>53</v>
      </c>
      <c r="AC29" s="34">
        <v>6800</v>
      </c>
    </row>
    <row r="30" spans="1:29" x14ac:dyDescent="0.25">
      <c r="B30" s="23">
        <v>218</v>
      </c>
      <c r="C30" s="23" t="s">
        <v>104</v>
      </c>
      <c r="AB30" s="39"/>
      <c r="AC30" s="34">
        <v>1000</v>
      </c>
    </row>
    <row r="31" spans="1:29" x14ac:dyDescent="0.25">
      <c r="B31" s="23">
        <v>221</v>
      </c>
      <c r="C31" s="23" t="s">
        <v>66</v>
      </c>
      <c r="AC31" s="34">
        <v>50000</v>
      </c>
    </row>
    <row r="32" spans="1:29" x14ac:dyDescent="0.25">
      <c r="B32" s="23">
        <v>246</v>
      </c>
      <c r="C32" s="23" t="s">
        <v>67</v>
      </c>
      <c r="AC32" s="34">
        <v>3000</v>
      </c>
    </row>
    <row r="33" spans="2:29" x14ac:dyDescent="0.25">
      <c r="B33" s="23">
        <v>247</v>
      </c>
      <c r="C33" s="23" t="s">
        <v>230</v>
      </c>
      <c r="AC33" s="34">
        <v>1000</v>
      </c>
    </row>
    <row r="34" spans="2:29" x14ac:dyDescent="0.25">
      <c r="B34" s="11">
        <v>249</v>
      </c>
      <c r="C34" s="11" t="s">
        <v>166</v>
      </c>
      <c r="AC34" s="34">
        <v>1000</v>
      </c>
    </row>
    <row r="35" spans="2:29" x14ac:dyDescent="0.25">
      <c r="B35" s="11">
        <v>261</v>
      </c>
      <c r="C35" s="11" t="s">
        <v>18</v>
      </c>
      <c r="AC35" s="34">
        <v>80000</v>
      </c>
    </row>
    <row r="36" spans="2:29" x14ac:dyDescent="0.25">
      <c r="B36" s="23">
        <v>294</v>
      </c>
      <c r="C36" s="23" t="s">
        <v>108</v>
      </c>
      <c r="AC36" s="34">
        <v>2000</v>
      </c>
    </row>
    <row r="37" spans="2:29" x14ac:dyDescent="0.25">
      <c r="B37" s="23">
        <v>296</v>
      </c>
      <c r="C37" s="23" t="s">
        <v>54</v>
      </c>
      <c r="AC37" s="34">
        <v>20000</v>
      </c>
    </row>
    <row r="38" spans="2:29" x14ac:dyDescent="0.25">
      <c r="B38" s="23">
        <v>298</v>
      </c>
      <c r="C38" s="23" t="s">
        <v>169</v>
      </c>
      <c r="AC38" s="34">
        <v>2000</v>
      </c>
    </row>
    <row r="39" spans="2:29" x14ac:dyDescent="0.25">
      <c r="B39" s="11">
        <v>318</v>
      </c>
      <c r="C39" s="11" t="s">
        <v>70</v>
      </c>
      <c r="AC39" s="34">
        <v>5000</v>
      </c>
    </row>
    <row r="40" spans="2:29" x14ac:dyDescent="0.25">
      <c r="B40" s="11">
        <v>331</v>
      </c>
      <c r="C40" s="11" t="s">
        <v>71</v>
      </c>
      <c r="AC40" s="34">
        <v>1500000</v>
      </c>
    </row>
    <row r="41" spans="2:29" x14ac:dyDescent="0.25">
      <c r="B41" s="11">
        <v>341</v>
      </c>
      <c r="C41" s="11" t="s">
        <v>231</v>
      </c>
      <c r="AC41" s="34">
        <v>500000</v>
      </c>
    </row>
    <row r="42" spans="2:29" x14ac:dyDescent="0.25">
      <c r="B42" s="11">
        <v>342</v>
      </c>
      <c r="C42" s="11" t="s">
        <v>232</v>
      </c>
      <c r="AC42" s="34">
        <v>1500000</v>
      </c>
    </row>
    <row r="43" spans="2:29" x14ac:dyDescent="0.25">
      <c r="B43" s="11">
        <v>344</v>
      </c>
      <c r="C43" s="11" t="s">
        <v>97</v>
      </c>
      <c r="AC43" s="34">
        <v>100000</v>
      </c>
    </row>
    <row r="44" spans="2:29" x14ac:dyDescent="0.25">
      <c r="B44" s="11">
        <v>351</v>
      </c>
      <c r="C44" s="11" t="s">
        <v>73</v>
      </c>
      <c r="AC44" s="34">
        <v>1000</v>
      </c>
    </row>
    <row r="45" spans="2:29" x14ac:dyDescent="0.25">
      <c r="B45" s="11">
        <v>355</v>
      </c>
      <c r="C45" s="11" t="s">
        <v>55</v>
      </c>
      <c r="AC45" s="34">
        <v>1000</v>
      </c>
    </row>
    <row r="46" spans="2:29" x14ac:dyDescent="0.25">
      <c r="B46" s="23">
        <v>357</v>
      </c>
      <c r="C46" s="23" t="s">
        <v>74</v>
      </c>
      <c r="AC46" s="34">
        <v>1000</v>
      </c>
    </row>
    <row r="47" spans="2:29" x14ac:dyDescent="0.25">
      <c r="B47" s="11">
        <v>371</v>
      </c>
      <c r="C47" s="11" t="s">
        <v>19</v>
      </c>
      <c r="AC47" s="34">
        <v>10000</v>
      </c>
    </row>
    <row r="48" spans="2:29" x14ac:dyDescent="0.25">
      <c r="B48" s="11">
        <v>372</v>
      </c>
      <c r="C48" s="11" t="s">
        <v>20</v>
      </c>
      <c r="AC48" s="34">
        <v>20000</v>
      </c>
    </row>
    <row r="49" spans="2:29" x14ac:dyDescent="0.25">
      <c r="B49" s="11">
        <v>375</v>
      </c>
      <c r="C49" s="11" t="s">
        <v>21</v>
      </c>
      <c r="AC49" s="34">
        <v>10000</v>
      </c>
    </row>
    <row r="50" spans="2:29" x14ac:dyDescent="0.25">
      <c r="B50" s="11">
        <v>383</v>
      </c>
      <c r="C50" s="11" t="s">
        <v>114</v>
      </c>
      <c r="AC50" s="34">
        <v>300000</v>
      </c>
    </row>
    <row r="51" spans="2:29" x14ac:dyDescent="0.25">
      <c r="B51" s="11" t="s">
        <v>233</v>
      </c>
      <c r="C51" s="11" t="s">
        <v>234</v>
      </c>
      <c r="AC51" s="34">
        <v>50000000</v>
      </c>
    </row>
    <row r="52" spans="2:29" x14ac:dyDescent="0.25">
      <c r="B52" s="11">
        <v>511</v>
      </c>
      <c r="C52" s="11" t="s">
        <v>24</v>
      </c>
      <c r="AC52" s="34">
        <v>20000</v>
      </c>
    </row>
    <row r="53" spans="2:29" x14ac:dyDescent="0.25">
      <c r="B53" s="11">
        <v>521</v>
      </c>
      <c r="C53" s="11" t="s">
        <v>118</v>
      </c>
      <c r="AC53" s="34">
        <v>1000</v>
      </c>
    </row>
    <row r="54" spans="2:29" x14ac:dyDescent="0.25">
      <c r="B54" s="11">
        <v>567</v>
      </c>
      <c r="C54" s="11" t="s">
        <v>235</v>
      </c>
      <c r="AC54" s="34">
        <v>1000</v>
      </c>
    </row>
    <row r="55" spans="2:29" x14ac:dyDescent="0.25">
      <c r="B55" s="11">
        <v>591</v>
      </c>
      <c r="C55" s="11" t="s">
        <v>236</v>
      </c>
      <c r="AC55" s="34">
        <v>500000</v>
      </c>
    </row>
    <row r="56" spans="2:29" x14ac:dyDescent="0.25">
      <c r="B56" s="11">
        <v>853</v>
      </c>
      <c r="C56" s="11" t="s">
        <v>237</v>
      </c>
      <c r="AC56" s="34">
        <v>80000000</v>
      </c>
    </row>
    <row r="58" spans="2:29" x14ac:dyDescent="0.25">
      <c r="AA58" s="25"/>
      <c r="AB58" s="26" t="s">
        <v>27</v>
      </c>
      <c r="AC58" s="27">
        <f>SUM(AC25:AC56)</f>
        <v>134717800</v>
      </c>
    </row>
    <row r="59" spans="2:29" x14ac:dyDescent="0.25">
      <c r="X59" s="132"/>
      <c r="Y59" s="132"/>
      <c r="Z59" s="132"/>
      <c r="AA59" s="132"/>
      <c r="AB59" s="132"/>
      <c r="AC59" s="29"/>
    </row>
    <row r="60" spans="2:29" x14ac:dyDescent="0.25">
      <c r="AC60" s="29"/>
    </row>
    <row r="61" spans="2:29" x14ac:dyDescent="0.25">
      <c r="B61" s="5"/>
      <c r="C61" s="5"/>
      <c r="D61" s="5"/>
      <c r="E61" s="5"/>
      <c r="F61" s="5"/>
      <c r="G61" s="5"/>
      <c r="H61" s="5"/>
      <c r="I61" s="5"/>
      <c r="J61" s="5"/>
      <c r="K61" s="5"/>
      <c r="L61" s="5"/>
      <c r="M61" s="5"/>
      <c r="N61" s="5"/>
      <c r="O61" s="5"/>
      <c r="P61" s="5"/>
      <c r="Q61" s="6"/>
      <c r="R61" s="5"/>
      <c r="S61" s="5"/>
      <c r="T61" s="5"/>
      <c r="U61" s="5"/>
      <c r="V61" s="5"/>
      <c r="W61" s="5"/>
      <c r="X61" s="5"/>
      <c r="Y61" s="5"/>
      <c r="Z61" s="5"/>
      <c r="AA61" s="5"/>
      <c r="AB61" s="5"/>
      <c r="AC61" s="30"/>
    </row>
    <row r="62" spans="2:29" x14ac:dyDescent="0.25">
      <c r="AC62" s="24"/>
    </row>
    <row r="63" spans="2:29" x14ac:dyDescent="0.25">
      <c r="B63" s="19" t="s">
        <v>28</v>
      </c>
      <c r="C63" s="25"/>
      <c r="D63" s="25"/>
      <c r="R63" s="19" t="s">
        <v>29</v>
      </c>
      <c r="S63" s="25"/>
      <c r="T63" s="25"/>
      <c r="AC63" s="24"/>
    </row>
    <row r="64" spans="2:29" x14ac:dyDescent="0.25">
      <c r="B64" t="s">
        <v>238</v>
      </c>
      <c r="R64" s="134" t="s">
        <v>239</v>
      </c>
      <c r="S64" s="134"/>
      <c r="T64" s="134"/>
      <c r="U64" s="134"/>
      <c r="V64" s="134"/>
      <c r="W64" s="134"/>
      <c r="X64" s="134"/>
      <c r="Y64" s="134"/>
      <c r="Z64" s="134"/>
      <c r="AA64" s="134"/>
      <c r="AB64" s="134"/>
      <c r="AC64" s="134"/>
    </row>
    <row r="65" spans="2:29" x14ac:dyDescent="0.25">
      <c r="AC65" s="24"/>
    </row>
    <row r="66" spans="2:29" x14ac:dyDescent="0.25">
      <c r="B66" s="19" t="s">
        <v>30</v>
      </c>
      <c r="C66" s="25"/>
      <c r="D66" s="25"/>
      <c r="AC66" s="24"/>
    </row>
    <row r="67" spans="2:29" x14ac:dyDescent="0.25">
      <c r="B67">
        <v>0</v>
      </c>
      <c r="AC67" s="24"/>
    </row>
    <row r="68" spans="2:29" x14ac:dyDescent="0.25">
      <c r="AC68" s="24"/>
    </row>
    <row r="69" spans="2:29" x14ac:dyDescent="0.25">
      <c r="B69" s="19" t="s">
        <v>31</v>
      </c>
      <c r="C69" s="25"/>
      <c r="D69" s="25"/>
      <c r="AC69" s="24"/>
    </row>
    <row r="70" spans="2:29" x14ac:dyDescent="0.25">
      <c r="B70">
        <v>12</v>
      </c>
      <c r="AC70" s="24"/>
    </row>
    <row r="71" spans="2:29" x14ac:dyDescent="0.25">
      <c r="AC71" s="24"/>
    </row>
    <row r="72" spans="2:29" x14ac:dyDescent="0.25">
      <c r="B72" s="5"/>
      <c r="C72" s="5"/>
      <c r="D72" s="5"/>
      <c r="E72" s="5"/>
      <c r="F72" s="5"/>
      <c r="G72" s="5"/>
      <c r="H72" s="5"/>
      <c r="I72" s="5"/>
      <c r="J72" s="5"/>
      <c r="K72" s="5"/>
      <c r="L72" s="5"/>
      <c r="M72" s="5"/>
      <c r="N72" s="5"/>
      <c r="O72" s="5"/>
      <c r="P72" s="5"/>
      <c r="Q72" s="6"/>
      <c r="R72" s="5"/>
      <c r="S72" s="5"/>
      <c r="T72" s="5"/>
      <c r="U72" s="5"/>
      <c r="V72" s="5"/>
      <c r="W72" s="5"/>
      <c r="X72" s="5"/>
      <c r="Y72" s="5"/>
      <c r="Z72" s="5"/>
      <c r="AA72" s="5"/>
      <c r="AB72" s="5"/>
      <c r="AC72" s="30"/>
    </row>
    <row r="73" spans="2:29" x14ac:dyDescent="0.25">
      <c r="AC73" s="24"/>
    </row>
    <row r="74" spans="2:29" x14ac:dyDescent="0.25">
      <c r="B74" s="19" t="s">
        <v>32</v>
      </c>
      <c r="C74" s="25"/>
      <c r="D74" s="25"/>
      <c r="E74" s="25"/>
      <c r="AC74" s="24"/>
    </row>
    <row r="75" spans="2:29" x14ac:dyDescent="0.25">
      <c r="AC75" s="24"/>
    </row>
    <row r="76" spans="2:29" x14ac:dyDescent="0.25">
      <c r="AC76" s="24"/>
    </row>
    <row r="77" spans="2:29" x14ac:dyDescent="0.25">
      <c r="B77" s="19" t="s">
        <v>33</v>
      </c>
      <c r="C77" s="25"/>
      <c r="G77" s="19" t="s">
        <v>34</v>
      </c>
      <c r="H77" s="25"/>
      <c r="L77" s="19" t="s">
        <v>35</v>
      </c>
      <c r="M77" s="25"/>
      <c r="Q77" s="19" t="s">
        <v>36</v>
      </c>
      <c r="R77" s="25"/>
      <c r="U77" s="19" t="s">
        <v>37</v>
      </c>
      <c r="V77" s="25"/>
      <c r="Z77" s="19" t="s">
        <v>38</v>
      </c>
      <c r="AA77" s="25"/>
      <c r="AC77" s="24"/>
    </row>
    <row r="78" spans="2:29" x14ac:dyDescent="0.25">
      <c r="B78">
        <v>1</v>
      </c>
      <c r="G78">
        <v>1</v>
      </c>
      <c r="L78">
        <v>1</v>
      </c>
      <c r="Q78">
        <v>1</v>
      </c>
      <c r="R78" s="2"/>
      <c r="U78">
        <v>1</v>
      </c>
      <c r="Z78">
        <v>1</v>
      </c>
      <c r="AC78" s="24"/>
    </row>
    <row r="79" spans="2:29" x14ac:dyDescent="0.25">
      <c r="Q79"/>
      <c r="AC79" s="24"/>
    </row>
    <row r="80" spans="2:29" x14ac:dyDescent="0.25">
      <c r="B80" s="19" t="s">
        <v>39</v>
      </c>
      <c r="C80" s="25"/>
      <c r="G80" s="19" t="s">
        <v>40</v>
      </c>
      <c r="H80" s="25"/>
      <c r="L80" s="19" t="s">
        <v>41</v>
      </c>
      <c r="M80" s="25"/>
      <c r="N80" s="25"/>
      <c r="Q80" s="19" t="s">
        <v>42</v>
      </c>
      <c r="R80" s="25"/>
      <c r="U80" s="19" t="s">
        <v>43</v>
      </c>
      <c r="V80" s="25"/>
      <c r="W80" s="25"/>
      <c r="Z80" s="19" t="s">
        <v>44</v>
      </c>
      <c r="AA80" s="25"/>
      <c r="AB80" s="25"/>
      <c r="AC80" s="24"/>
    </row>
    <row r="81" spans="2:29" x14ac:dyDescent="0.25">
      <c r="B81">
        <v>1</v>
      </c>
      <c r="G81">
        <v>1</v>
      </c>
      <c r="L81">
        <v>1</v>
      </c>
      <c r="Q81">
        <v>1</v>
      </c>
      <c r="U81">
        <v>1</v>
      </c>
      <c r="Z81">
        <v>1</v>
      </c>
      <c r="AC81" s="24"/>
    </row>
    <row r="83" spans="2:29" x14ac:dyDescent="0.25">
      <c r="B83" s="5"/>
      <c r="C83" s="5"/>
      <c r="D83" s="5"/>
      <c r="E83" s="5"/>
      <c r="F83" s="5"/>
      <c r="G83" s="5"/>
      <c r="H83" s="5"/>
      <c r="I83" s="5"/>
      <c r="J83" s="5"/>
      <c r="K83" s="5"/>
      <c r="L83" s="5"/>
      <c r="M83" s="5"/>
      <c r="N83" s="5"/>
      <c r="O83" s="5"/>
      <c r="P83" s="5"/>
      <c r="Q83" s="6"/>
      <c r="R83" s="5"/>
      <c r="S83" s="5"/>
      <c r="T83" s="5"/>
      <c r="U83" s="5"/>
      <c r="V83" s="5"/>
      <c r="W83" s="5"/>
      <c r="X83" s="5"/>
      <c r="Y83" s="5"/>
      <c r="Z83" s="5"/>
      <c r="AA83" s="5"/>
      <c r="AB83" s="5"/>
      <c r="AC83" s="30"/>
    </row>
    <row r="84" spans="2:29" x14ac:dyDescent="0.25">
      <c r="AC84" s="24"/>
    </row>
    <row r="85" spans="2:29" x14ac:dyDescent="0.25">
      <c r="B85" s="19" t="s">
        <v>28</v>
      </c>
      <c r="C85" s="25"/>
      <c r="D85" s="25"/>
      <c r="R85" s="19" t="s">
        <v>29</v>
      </c>
      <c r="S85" s="25"/>
      <c r="T85" s="25"/>
      <c r="AC85" s="24"/>
    </row>
    <row r="86" spans="2:29" ht="33" customHeight="1" x14ac:dyDescent="0.25">
      <c r="B86" s="134" t="s">
        <v>240</v>
      </c>
      <c r="C86" s="134"/>
      <c r="D86" s="134"/>
      <c r="E86" s="134"/>
      <c r="F86" s="134"/>
      <c r="G86" s="134"/>
      <c r="H86" s="134"/>
      <c r="I86" s="134"/>
      <c r="J86" s="134"/>
      <c r="K86" s="134"/>
      <c r="L86" s="134"/>
      <c r="M86" s="134"/>
      <c r="N86" s="134"/>
      <c r="O86" s="134"/>
      <c r="P86" s="134"/>
      <c r="R86" s="134" t="s">
        <v>241</v>
      </c>
      <c r="S86" s="134"/>
      <c r="T86" s="134"/>
      <c r="U86" s="134"/>
      <c r="V86" s="134"/>
      <c r="W86" s="134"/>
      <c r="X86" s="134"/>
      <c r="Y86" s="134"/>
      <c r="Z86" s="134"/>
      <c r="AA86" s="134"/>
      <c r="AB86" s="134"/>
      <c r="AC86" s="134"/>
    </row>
    <row r="87" spans="2:29" x14ac:dyDescent="0.25">
      <c r="AC87" s="24"/>
    </row>
    <row r="88" spans="2:29" x14ac:dyDescent="0.25">
      <c r="B88" s="19" t="s">
        <v>30</v>
      </c>
      <c r="C88" s="25"/>
      <c r="D88" s="25"/>
      <c r="AC88" s="24"/>
    </row>
    <row r="89" spans="2:29" x14ac:dyDescent="0.25">
      <c r="B89">
        <v>0</v>
      </c>
      <c r="AC89" s="24"/>
    </row>
    <row r="90" spans="2:29" x14ac:dyDescent="0.25">
      <c r="AC90" s="24"/>
    </row>
    <row r="91" spans="2:29" x14ac:dyDescent="0.25">
      <c r="B91" s="19" t="s">
        <v>31</v>
      </c>
      <c r="C91" s="25"/>
      <c r="D91" s="25"/>
      <c r="AC91" s="24"/>
    </row>
    <row r="92" spans="2:29" x14ac:dyDescent="0.25">
      <c r="B92">
        <v>12</v>
      </c>
      <c r="AC92" s="24"/>
    </row>
    <row r="93" spans="2:29" x14ac:dyDescent="0.25">
      <c r="AC93" s="24"/>
    </row>
    <row r="94" spans="2:29" x14ac:dyDescent="0.25">
      <c r="B94" s="5"/>
      <c r="C94" s="5"/>
      <c r="D94" s="5"/>
      <c r="E94" s="5"/>
      <c r="F94" s="5"/>
      <c r="G94" s="5"/>
      <c r="H94" s="5"/>
      <c r="I94" s="5"/>
      <c r="J94" s="5"/>
      <c r="K94" s="5"/>
      <c r="L94" s="5"/>
      <c r="M94" s="5"/>
      <c r="N94" s="5"/>
      <c r="O94" s="5"/>
      <c r="P94" s="5"/>
      <c r="Q94" s="6"/>
      <c r="R94" s="5"/>
      <c r="S94" s="5"/>
      <c r="T94" s="5"/>
      <c r="U94" s="5"/>
      <c r="V94" s="5"/>
      <c r="W94" s="5"/>
      <c r="X94" s="5"/>
      <c r="Y94" s="5"/>
      <c r="Z94" s="5"/>
      <c r="AA94" s="5"/>
      <c r="AB94" s="5"/>
      <c r="AC94" s="30"/>
    </row>
    <row r="95" spans="2:29" x14ac:dyDescent="0.25">
      <c r="AC95" s="24"/>
    </row>
    <row r="96" spans="2:29" x14ac:dyDescent="0.25">
      <c r="B96" s="19" t="s">
        <v>32</v>
      </c>
      <c r="C96" s="25"/>
      <c r="D96" s="25"/>
      <c r="E96" s="25"/>
      <c r="AC96" s="24"/>
    </row>
    <row r="97" spans="2:29" x14ac:dyDescent="0.25">
      <c r="AC97" s="24"/>
    </row>
    <row r="98" spans="2:29" x14ac:dyDescent="0.25">
      <c r="AC98" s="24"/>
    </row>
    <row r="99" spans="2:29" x14ac:dyDescent="0.25">
      <c r="B99" s="19" t="s">
        <v>33</v>
      </c>
      <c r="C99" s="25"/>
      <c r="G99" s="19" t="s">
        <v>34</v>
      </c>
      <c r="H99" s="25"/>
      <c r="L99" s="19" t="s">
        <v>35</v>
      </c>
      <c r="M99" s="25"/>
      <c r="Q99" s="19" t="s">
        <v>36</v>
      </c>
      <c r="R99" s="25"/>
      <c r="U99" s="19" t="s">
        <v>37</v>
      </c>
      <c r="V99" s="25"/>
      <c r="Z99" s="19" t="s">
        <v>38</v>
      </c>
      <c r="AA99" s="25"/>
      <c r="AC99" s="24"/>
    </row>
    <row r="100" spans="2:29" x14ac:dyDescent="0.25">
      <c r="B100">
        <v>1</v>
      </c>
      <c r="G100">
        <v>1</v>
      </c>
      <c r="L100">
        <v>1</v>
      </c>
      <c r="Q100">
        <v>1</v>
      </c>
      <c r="R100" s="2"/>
      <c r="U100">
        <v>1</v>
      </c>
      <c r="Z100">
        <v>1</v>
      </c>
      <c r="AC100" s="24"/>
    </row>
    <row r="101" spans="2:29" x14ac:dyDescent="0.25">
      <c r="Q101"/>
      <c r="AC101" s="24"/>
    </row>
    <row r="102" spans="2:29" x14ac:dyDescent="0.25">
      <c r="B102" s="19" t="s">
        <v>39</v>
      </c>
      <c r="C102" s="25"/>
      <c r="G102" s="19" t="s">
        <v>40</v>
      </c>
      <c r="H102" s="25"/>
      <c r="L102" s="19" t="s">
        <v>41</v>
      </c>
      <c r="M102" s="25"/>
      <c r="N102" s="25"/>
      <c r="Q102" s="19" t="s">
        <v>42</v>
      </c>
      <c r="R102" s="25"/>
      <c r="U102" s="19" t="s">
        <v>43</v>
      </c>
      <c r="V102" s="25"/>
      <c r="W102" s="25"/>
      <c r="Z102" s="19" t="s">
        <v>44</v>
      </c>
      <c r="AA102" s="25"/>
      <c r="AB102" s="25"/>
      <c r="AC102" s="24"/>
    </row>
    <row r="103" spans="2:29" x14ac:dyDescent="0.25">
      <c r="B103">
        <v>1</v>
      </c>
      <c r="G103">
        <v>1</v>
      </c>
      <c r="L103">
        <v>1</v>
      </c>
      <c r="Q103">
        <v>1</v>
      </c>
      <c r="U103">
        <v>1</v>
      </c>
      <c r="Z103">
        <v>1</v>
      </c>
      <c r="AC103" s="24"/>
    </row>
  </sheetData>
  <mergeCells count="6">
    <mergeCell ref="R18:AC18"/>
    <mergeCell ref="R21:S21"/>
    <mergeCell ref="X59:AB59"/>
    <mergeCell ref="R64:AC64"/>
    <mergeCell ref="B86:P86"/>
    <mergeCell ref="R86:AC86"/>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AC57"/>
  <sheetViews>
    <sheetView topLeftCell="A19"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45</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46</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48</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49</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3" t="s">
        <v>49</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50</v>
      </c>
      <c r="C21" s="14"/>
      <c r="D21" s="14"/>
      <c r="E21" s="14"/>
      <c r="F21" s="14"/>
      <c r="G21" s="14"/>
      <c r="H21" s="14"/>
      <c r="I21" s="14"/>
      <c r="J21" s="14"/>
      <c r="K21" s="14"/>
      <c r="L21" s="14"/>
      <c r="M21" s="14"/>
      <c r="N21" s="14"/>
      <c r="O21" s="14"/>
      <c r="P21" s="14"/>
      <c r="Q21" s="15"/>
      <c r="R21" s="13" t="s">
        <v>51</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28000</v>
      </c>
    </row>
    <row r="27" spans="1:29" x14ac:dyDescent="0.25">
      <c r="B27" s="23">
        <v>215</v>
      </c>
      <c r="C27" s="23" t="s">
        <v>52</v>
      </c>
      <c r="AC27" s="24">
        <v>20000</v>
      </c>
    </row>
    <row r="28" spans="1:29" x14ac:dyDescent="0.25">
      <c r="B28" s="23">
        <v>216</v>
      </c>
      <c r="C28" s="23" t="s">
        <v>53</v>
      </c>
      <c r="AC28" s="24">
        <v>5000</v>
      </c>
    </row>
    <row r="29" spans="1:29" x14ac:dyDescent="0.25">
      <c r="B29" s="11">
        <v>261</v>
      </c>
      <c r="C29" s="11" t="s">
        <v>18</v>
      </c>
      <c r="AC29" s="24">
        <v>100000</v>
      </c>
    </row>
    <row r="30" spans="1:29" x14ac:dyDescent="0.25">
      <c r="B30" s="23">
        <v>296</v>
      </c>
      <c r="C30" s="23" t="s">
        <v>54</v>
      </c>
      <c r="AC30" s="24">
        <v>20000</v>
      </c>
    </row>
    <row r="31" spans="1:29" x14ac:dyDescent="0.25">
      <c r="B31" s="11">
        <v>355</v>
      </c>
      <c r="C31" s="11" t="s">
        <v>55</v>
      </c>
      <c r="AC31" s="24">
        <v>30000</v>
      </c>
    </row>
    <row r="32" spans="1:29" x14ac:dyDescent="0.25">
      <c r="B32" s="11">
        <v>371</v>
      </c>
      <c r="C32" s="11" t="s">
        <v>19</v>
      </c>
      <c r="AC32" s="24">
        <v>200000</v>
      </c>
    </row>
    <row r="33" spans="2:29" x14ac:dyDescent="0.25">
      <c r="B33" s="11">
        <v>372</v>
      </c>
      <c r="C33" s="11" t="s">
        <v>20</v>
      </c>
      <c r="AC33" s="24">
        <v>13000</v>
      </c>
    </row>
    <row r="34" spans="2:29" x14ac:dyDescent="0.25">
      <c r="B34" s="11">
        <v>375</v>
      </c>
      <c r="C34" s="11" t="s">
        <v>21</v>
      </c>
      <c r="AC34" s="24">
        <v>100000</v>
      </c>
    </row>
    <row r="35" spans="2:29" x14ac:dyDescent="0.25">
      <c r="B35" s="11">
        <v>376</v>
      </c>
      <c r="C35" s="11" t="s">
        <v>56</v>
      </c>
      <c r="AC35" s="24">
        <v>50000</v>
      </c>
    </row>
    <row r="37" spans="2:29" x14ac:dyDescent="0.25">
      <c r="AA37" s="25"/>
      <c r="AB37" s="26" t="s">
        <v>27</v>
      </c>
      <c r="AC37" s="27">
        <f>SUM(AC26:AC35)</f>
        <v>566000</v>
      </c>
    </row>
    <row r="38" spans="2:29" x14ac:dyDescent="0.25">
      <c r="X38" s="132"/>
      <c r="Y38" s="132"/>
      <c r="Z38" s="132"/>
      <c r="AA38" s="132"/>
      <c r="AB38" s="132"/>
      <c r="AC38" s="29"/>
    </row>
    <row r="39" spans="2:29" x14ac:dyDescent="0.25">
      <c r="B39" s="5"/>
      <c r="C39" s="5"/>
      <c r="D39" s="5"/>
      <c r="E39" s="5"/>
      <c r="F39" s="5"/>
      <c r="G39" s="5"/>
      <c r="H39" s="5"/>
      <c r="I39" s="5"/>
      <c r="J39" s="5"/>
      <c r="K39" s="5"/>
      <c r="L39" s="5"/>
      <c r="M39" s="5"/>
      <c r="N39" s="5"/>
      <c r="O39" s="5"/>
      <c r="P39" s="5"/>
      <c r="Q39" s="6"/>
      <c r="R39" s="5"/>
      <c r="S39" s="5"/>
      <c r="T39" s="5"/>
      <c r="U39" s="5"/>
      <c r="V39" s="5"/>
      <c r="W39" s="5"/>
      <c r="X39" s="5"/>
      <c r="Y39" s="5"/>
      <c r="Z39" s="5"/>
      <c r="AA39" s="5"/>
      <c r="AB39" s="5"/>
      <c r="AC39" s="30"/>
    </row>
    <row r="40" spans="2:29" x14ac:dyDescent="0.25">
      <c r="AC40" s="24"/>
    </row>
    <row r="41" spans="2:29" x14ac:dyDescent="0.25">
      <c r="B41" s="19" t="s">
        <v>28</v>
      </c>
      <c r="C41" s="25"/>
      <c r="D41" s="25"/>
      <c r="R41" s="19" t="s">
        <v>29</v>
      </c>
      <c r="S41" s="25"/>
      <c r="T41" s="25"/>
      <c r="AC41" s="24"/>
    </row>
    <row r="42" spans="2:29" x14ac:dyDescent="0.25">
      <c r="B42" s="31"/>
      <c r="R42" s="32"/>
      <c r="S42" s="32"/>
      <c r="T42" s="32"/>
      <c r="U42" s="32"/>
      <c r="V42" s="32"/>
      <c r="W42" s="32"/>
      <c r="X42" s="32"/>
      <c r="Y42" s="32"/>
      <c r="Z42" s="32"/>
      <c r="AA42" s="32"/>
      <c r="AB42" s="32"/>
      <c r="AC42" s="32"/>
    </row>
    <row r="43" spans="2:29" x14ac:dyDescent="0.25">
      <c r="AC43" s="24"/>
    </row>
    <row r="44" spans="2:29" x14ac:dyDescent="0.25">
      <c r="B44" s="19" t="s">
        <v>30</v>
      </c>
      <c r="C44" s="25"/>
      <c r="D44" s="25"/>
      <c r="AC44" s="24"/>
    </row>
    <row r="45" spans="2:29" x14ac:dyDescent="0.25">
      <c r="AC45" s="24"/>
    </row>
    <row r="46" spans="2:29" x14ac:dyDescent="0.25">
      <c r="AC46" s="24"/>
    </row>
    <row r="47" spans="2:29" x14ac:dyDescent="0.25">
      <c r="B47" s="19" t="s">
        <v>31</v>
      </c>
      <c r="C47" s="25"/>
      <c r="D47" s="25"/>
      <c r="AC47" s="24"/>
    </row>
    <row r="48" spans="2:29" x14ac:dyDescent="0.25">
      <c r="AC48" s="24"/>
    </row>
    <row r="49" spans="2:29" x14ac:dyDescent="0.25">
      <c r="B49" s="5"/>
      <c r="C49" s="5"/>
      <c r="D49" s="5"/>
      <c r="E49" s="5"/>
      <c r="F49" s="5"/>
      <c r="G49" s="5"/>
      <c r="H49" s="5"/>
      <c r="I49" s="5"/>
      <c r="J49" s="5"/>
      <c r="K49" s="5"/>
      <c r="L49" s="5"/>
      <c r="M49" s="5"/>
      <c r="N49" s="5"/>
      <c r="O49" s="5"/>
      <c r="P49" s="5"/>
      <c r="Q49" s="6"/>
      <c r="R49" s="5"/>
      <c r="S49" s="5"/>
      <c r="T49" s="5"/>
      <c r="U49" s="5"/>
      <c r="V49" s="5"/>
      <c r="W49" s="5"/>
      <c r="X49" s="5"/>
      <c r="Y49" s="5"/>
      <c r="Z49" s="5"/>
      <c r="AA49" s="5"/>
      <c r="AB49" s="5"/>
      <c r="AC49" s="30"/>
    </row>
    <row r="50" spans="2:29" x14ac:dyDescent="0.25">
      <c r="AC50" s="24"/>
    </row>
    <row r="51" spans="2:29" x14ac:dyDescent="0.25">
      <c r="B51" s="19" t="s">
        <v>32</v>
      </c>
      <c r="C51" s="25"/>
      <c r="D51" s="25"/>
      <c r="E51" s="25"/>
      <c r="AC51" s="24"/>
    </row>
    <row r="52" spans="2:29" x14ac:dyDescent="0.25">
      <c r="AC52" s="24"/>
    </row>
    <row r="53" spans="2:29" x14ac:dyDescent="0.25">
      <c r="AC53" s="24"/>
    </row>
    <row r="54" spans="2:29" x14ac:dyDescent="0.25">
      <c r="B54" s="19" t="s">
        <v>33</v>
      </c>
      <c r="C54" s="25"/>
      <c r="G54" s="19" t="s">
        <v>34</v>
      </c>
      <c r="H54" s="25"/>
      <c r="L54" s="19" t="s">
        <v>35</v>
      </c>
      <c r="M54" s="25"/>
      <c r="Q54" s="19" t="s">
        <v>36</v>
      </c>
      <c r="R54" s="25"/>
      <c r="U54" s="19" t="s">
        <v>37</v>
      </c>
      <c r="V54" s="25"/>
      <c r="Z54" s="19" t="s">
        <v>38</v>
      </c>
      <c r="AA54" s="25"/>
      <c r="AC54" s="24"/>
    </row>
    <row r="55" spans="2:29" x14ac:dyDescent="0.25">
      <c r="Q55"/>
      <c r="R55" s="2"/>
      <c r="AC55" s="24"/>
    </row>
    <row r="56" spans="2:29" x14ac:dyDescent="0.25">
      <c r="Q56"/>
      <c r="AC56" s="24"/>
    </row>
    <row r="57" spans="2:29" x14ac:dyDescent="0.25">
      <c r="B57" s="19" t="s">
        <v>39</v>
      </c>
      <c r="C57" s="25"/>
      <c r="G57" s="19" t="s">
        <v>40</v>
      </c>
      <c r="H57" s="25"/>
      <c r="L57" s="19" t="s">
        <v>41</v>
      </c>
      <c r="M57" s="25"/>
      <c r="N57" s="25"/>
      <c r="Q57" s="19" t="s">
        <v>42</v>
      </c>
      <c r="R57" s="25"/>
      <c r="U57" s="19" t="s">
        <v>43</v>
      </c>
      <c r="V57" s="25"/>
      <c r="W57" s="25"/>
      <c r="Z57" s="19" t="s">
        <v>44</v>
      </c>
      <c r="AA57" s="25"/>
      <c r="AB57" s="25"/>
      <c r="AC57" s="24"/>
    </row>
  </sheetData>
  <mergeCells count="1">
    <mergeCell ref="X38:AB38"/>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2:AC68"/>
  <sheetViews>
    <sheetView workbookViewId="0">
      <selection activeCell="K30" sqref="K30"/>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242</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243</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3" t="s">
        <v>244</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9</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33" t="s">
        <v>229</v>
      </c>
      <c r="S18" s="133"/>
      <c r="T18" s="133"/>
      <c r="U18" s="133"/>
      <c r="V18" s="133"/>
      <c r="W18" s="133"/>
      <c r="X18" s="133"/>
      <c r="Y18" s="133"/>
      <c r="Z18" s="133"/>
      <c r="AA18" s="133"/>
      <c r="AB18" s="133"/>
      <c r="AC18" s="13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210</v>
      </c>
      <c r="C21" s="14"/>
      <c r="D21" s="14"/>
      <c r="E21" s="14"/>
      <c r="F21" s="14"/>
      <c r="G21" s="14"/>
      <c r="H21" s="14"/>
      <c r="I21" s="14"/>
      <c r="J21" s="14"/>
      <c r="K21" s="14"/>
      <c r="L21" s="14"/>
      <c r="M21" s="14"/>
      <c r="N21" s="14"/>
      <c r="O21" s="14"/>
      <c r="P21" s="14"/>
      <c r="Q21" s="15"/>
      <c r="R21" s="13" t="s">
        <v>187</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35000</v>
      </c>
    </row>
    <row r="27" spans="1:29" x14ac:dyDescent="0.25">
      <c r="B27" s="23">
        <v>214</v>
      </c>
      <c r="C27" s="23" t="s">
        <v>65</v>
      </c>
      <c r="AC27" s="24">
        <v>7500</v>
      </c>
    </row>
    <row r="28" spans="1:29" x14ac:dyDescent="0.25">
      <c r="B28" s="23">
        <v>215</v>
      </c>
      <c r="C28" s="23" t="s">
        <v>52</v>
      </c>
      <c r="AC28" s="24">
        <v>50000</v>
      </c>
    </row>
    <row r="29" spans="1:29" x14ac:dyDescent="0.25">
      <c r="B29" s="23">
        <v>216</v>
      </c>
      <c r="C29" s="23" t="s">
        <v>53</v>
      </c>
      <c r="AC29" s="24">
        <v>10000</v>
      </c>
    </row>
    <row r="30" spans="1:29" x14ac:dyDescent="0.25">
      <c r="B30" s="23">
        <v>218</v>
      </c>
      <c r="C30" s="23" t="s">
        <v>104</v>
      </c>
      <c r="AB30" s="39"/>
      <c r="AC30" s="24">
        <v>300000</v>
      </c>
    </row>
    <row r="31" spans="1:29" x14ac:dyDescent="0.25">
      <c r="B31" s="23">
        <v>221</v>
      </c>
      <c r="C31" s="23" t="s">
        <v>66</v>
      </c>
      <c r="AC31" s="24">
        <v>50000</v>
      </c>
    </row>
    <row r="32" spans="1:29" x14ac:dyDescent="0.25">
      <c r="B32" s="23">
        <v>294</v>
      </c>
      <c r="C32" s="23" t="s">
        <v>108</v>
      </c>
      <c r="AC32" s="24">
        <v>15000</v>
      </c>
    </row>
    <row r="33" spans="2:29" x14ac:dyDescent="0.25">
      <c r="B33" s="11">
        <v>318</v>
      </c>
      <c r="C33" s="11" t="s">
        <v>70</v>
      </c>
      <c r="AC33" s="24">
        <v>3000</v>
      </c>
    </row>
    <row r="34" spans="2:29" x14ac:dyDescent="0.25">
      <c r="B34" s="11">
        <v>371</v>
      </c>
      <c r="C34" s="11" t="s">
        <v>19</v>
      </c>
      <c r="AC34" s="24">
        <v>5000</v>
      </c>
    </row>
    <row r="35" spans="2:29" x14ac:dyDescent="0.25">
      <c r="B35" s="11">
        <v>372</v>
      </c>
      <c r="C35" s="11" t="s">
        <v>20</v>
      </c>
      <c r="AC35" s="24">
        <v>5000</v>
      </c>
    </row>
    <row r="36" spans="2:29" x14ac:dyDescent="0.25">
      <c r="B36" s="11">
        <v>375</v>
      </c>
      <c r="C36" s="11" t="s">
        <v>21</v>
      </c>
      <c r="AC36" s="24">
        <v>7500</v>
      </c>
    </row>
    <row r="37" spans="2:29" x14ac:dyDescent="0.25">
      <c r="B37" s="11">
        <v>511</v>
      </c>
      <c r="C37" s="11" t="s">
        <v>24</v>
      </c>
      <c r="AC37" s="24">
        <v>15000</v>
      </c>
    </row>
    <row r="38" spans="2:29" x14ac:dyDescent="0.25">
      <c r="B38" s="11">
        <v>519</v>
      </c>
      <c r="C38" s="11" t="s">
        <v>25</v>
      </c>
      <c r="AC38" s="24">
        <v>7500</v>
      </c>
    </row>
    <row r="40" spans="2:29" x14ac:dyDescent="0.25">
      <c r="AA40" s="25"/>
      <c r="AB40" s="26" t="s">
        <v>27</v>
      </c>
      <c r="AC40" s="27">
        <f>SUM(AC26:AC38)</f>
        <v>510500</v>
      </c>
    </row>
    <row r="41" spans="2:29" x14ac:dyDescent="0.25">
      <c r="X41" s="132"/>
      <c r="Y41" s="132"/>
      <c r="Z41" s="132"/>
      <c r="AA41" s="132"/>
      <c r="AB41" s="132"/>
      <c r="AC41" s="29"/>
    </row>
    <row r="42" spans="2:29" x14ac:dyDescent="0.25">
      <c r="AC42" s="29"/>
    </row>
    <row r="43" spans="2:29" x14ac:dyDescent="0.25">
      <c r="B43" s="5"/>
      <c r="C43" s="5"/>
      <c r="D43" s="5"/>
      <c r="E43" s="5"/>
      <c r="F43" s="5"/>
      <c r="G43" s="5"/>
      <c r="H43" s="5"/>
      <c r="I43" s="5"/>
      <c r="J43" s="5"/>
      <c r="K43" s="5"/>
      <c r="L43" s="5"/>
      <c r="M43" s="5"/>
      <c r="N43" s="5"/>
      <c r="O43" s="5"/>
      <c r="P43" s="5"/>
      <c r="Q43" s="6"/>
      <c r="R43" s="5"/>
      <c r="S43" s="5"/>
      <c r="T43" s="5"/>
      <c r="U43" s="5"/>
      <c r="V43" s="5"/>
      <c r="W43" s="5"/>
      <c r="X43" s="5"/>
      <c r="Y43" s="5"/>
      <c r="Z43" s="5"/>
      <c r="AA43" s="5"/>
      <c r="AB43" s="5"/>
      <c r="AC43" s="30"/>
    </row>
    <row r="44" spans="2:29" x14ac:dyDescent="0.25">
      <c r="AC44" s="24"/>
    </row>
    <row r="45" spans="2:29" x14ac:dyDescent="0.25">
      <c r="B45" s="19" t="s">
        <v>28</v>
      </c>
      <c r="C45" s="25"/>
      <c r="D45" s="25"/>
      <c r="R45" s="19" t="s">
        <v>29</v>
      </c>
      <c r="S45" s="25"/>
      <c r="T45" s="25"/>
      <c r="AC45" s="24"/>
    </row>
    <row r="46" spans="2:29" x14ac:dyDescent="0.25">
      <c r="B46" t="s">
        <v>245</v>
      </c>
      <c r="R46" s="134" t="s">
        <v>246</v>
      </c>
      <c r="S46" s="134"/>
      <c r="T46" s="134"/>
      <c r="U46" s="134"/>
      <c r="V46" s="134"/>
      <c r="W46" s="134"/>
      <c r="X46" s="134"/>
      <c r="Y46" s="134"/>
      <c r="Z46" s="134"/>
      <c r="AA46" s="134"/>
      <c r="AB46" s="134"/>
      <c r="AC46" s="134"/>
    </row>
    <row r="47" spans="2:29" x14ac:dyDescent="0.25">
      <c r="AC47" s="24"/>
    </row>
    <row r="48" spans="2:29" x14ac:dyDescent="0.25">
      <c r="B48" s="19" t="s">
        <v>30</v>
      </c>
      <c r="C48" s="25"/>
      <c r="D48" s="25"/>
      <c r="AC48" s="24"/>
    </row>
    <row r="49" spans="2:29" x14ac:dyDescent="0.25">
      <c r="B49">
        <v>0</v>
      </c>
      <c r="AC49" s="24"/>
    </row>
    <row r="50" spans="2:29" x14ac:dyDescent="0.25">
      <c r="AC50" s="24"/>
    </row>
    <row r="51" spans="2:29" x14ac:dyDescent="0.25">
      <c r="B51" s="19" t="s">
        <v>31</v>
      </c>
      <c r="C51" s="25"/>
      <c r="D51" s="25"/>
      <c r="AC51" s="24"/>
    </row>
    <row r="52" spans="2:29" x14ac:dyDescent="0.25">
      <c r="B52">
        <v>1</v>
      </c>
      <c r="AC52" s="24"/>
    </row>
    <row r="53" spans="2:29" x14ac:dyDescent="0.25">
      <c r="AC53" s="24"/>
    </row>
    <row r="54" spans="2:29" x14ac:dyDescent="0.25">
      <c r="AC54" s="24"/>
    </row>
    <row r="55" spans="2:29" x14ac:dyDescent="0.25">
      <c r="AC55" s="24"/>
    </row>
    <row r="56" spans="2:29" x14ac:dyDescent="0.25">
      <c r="AC56" s="24"/>
    </row>
    <row r="57" spans="2:29" x14ac:dyDescent="0.25">
      <c r="AC57" s="24"/>
    </row>
    <row r="58" spans="2:29" x14ac:dyDescent="0.25">
      <c r="AC58" s="24"/>
    </row>
    <row r="59" spans="2:29" x14ac:dyDescent="0.25">
      <c r="B59" s="5"/>
      <c r="C59" s="5"/>
      <c r="D59" s="5"/>
      <c r="E59" s="5"/>
      <c r="F59" s="5"/>
      <c r="G59" s="5"/>
      <c r="H59" s="5"/>
      <c r="I59" s="5"/>
      <c r="J59" s="5"/>
      <c r="K59" s="5"/>
      <c r="L59" s="5"/>
      <c r="M59" s="5"/>
      <c r="N59" s="5"/>
      <c r="O59" s="5"/>
      <c r="P59" s="5"/>
      <c r="Q59" s="6"/>
      <c r="R59" s="5"/>
      <c r="S59" s="5"/>
      <c r="T59" s="5"/>
      <c r="U59" s="5"/>
      <c r="V59" s="5"/>
      <c r="W59" s="5"/>
      <c r="X59" s="5"/>
      <c r="Y59" s="5"/>
      <c r="Z59" s="5"/>
      <c r="AA59" s="5"/>
      <c r="AB59" s="5"/>
      <c r="AC59" s="30"/>
    </row>
    <row r="60" spans="2:29" x14ac:dyDescent="0.25">
      <c r="AC60" s="24"/>
    </row>
    <row r="61" spans="2:29" x14ac:dyDescent="0.25">
      <c r="B61" s="19" t="s">
        <v>32</v>
      </c>
      <c r="C61" s="25"/>
      <c r="D61" s="25"/>
      <c r="E61" s="25"/>
      <c r="AC61" s="24"/>
    </row>
    <row r="62" spans="2:29" x14ac:dyDescent="0.25">
      <c r="AC62" s="24"/>
    </row>
    <row r="63" spans="2:29" x14ac:dyDescent="0.25">
      <c r="AC63" s="24"/>
    </row>
    <row r="64" spans="2:29" x14ac:dyDescent="0.25">
      <c r="B64" s="19" t="s">
        <v>33</v>
      </c>
      <c r="C64" s="25"/>
      <c r="G64" s="19" t="s">
        <v>34</v>
      </c>
      <c r="H64" s="25"/>
      <c r="L64" s="19" t="s">
        <v>35</v>
      </c>
      <c r="M64" s="25"/>
      <c r="Q64" s="19" t="s">
        <v>36</v>
      </c>
      <c r="R64" s="25"/>
      <c r="U64" s="19" t="s">
        <v>37</v>
      </c>
      <c r="V64" s="25"/>
      <c r="Z64" s="19" t="s">
        <v>38</v>
      </c>
      <c r="AA64" s="25"/>
      <c r="AC64" s="24"/>
    </row>
    <row r="65" spans="2:29" x14ac:dyDescent="0.25">
      <c r="Q65"/>
      <c r="R65" s="2"/>
      <c r="AC65" s="24"/>
    </row>
    <row r="66" spans="2:29" x14ac:dyDescent="0.25">
      <c r="Q66"/>
      <c r="AC66" s="24"/>
    </row>
    <row r="67" spans="2:29" x14ac:dyDescent="0.25">
      <c r="B67" s="19" t="s">
        <v>39</v>
      </c>
      <c r="C67" s="25"/>
      <c r="G67" s="19" t="s">
        <v>40</v>
      </c>
      <c r="H67" s="25"/>
      <c r="L67" s="19" t="s">
        <v>41</v>
      </c>
      <c r="M67" s="25"/>
      <c r="N67" s="25"/>
      <c r="Q67" s="19" t="s">
        <v>42</v>
      </c>
      <c r="R67" s="25"/>
      <c r="U67" s="19" t="s">
        <v>43</v>
      </c>
      <c r="V67" s="25"/>
      <c r="W67" s="25"/>
      <c r="Z67" s="19" t="s">
        <v>44</v>
      </c>
      <c r="AA67" s="25"/>
      <c r="AB67" s="25"/>
      <c r="AC67" s="24"/>
    </row>
    <row r="68" spans="2:29" x14ac:dyDescent="0.25">
      <c r="L68">
        <v>1</v>
      </c>
      <c r="Q68"/>
      <c r="AC68" s="24"/>
    </row>
  </sheetData>
  <mergeCells count="4">
    <mergeCell ref="B12:AC12"/>
    <mergeCell ref="R18:AC18"/>
    <mergeCell ref="X41:AB41"/>
    <mergeCell ref="R46:AC46"/>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2:AC76"/>
  <sheetViews>
    <sheetView workbookViewId="0"/>
  </sheetViews>
  <sheetFormatPr baseColWidth="10" defaultColWidth="3.7109375" defaultRowHeight="15" x14ac:dyDescent="0.25"/>
  <cols>
    <col min="2" max="2" width="3.7109375" customWidth="1"/>
    <col min="17" max="17" width="3.7109375" style="2"/>
    <col min="29" max="29" width="15.140625" bestFit="1" customWidth="1"/>
  </cols>
  <sheetData>
    <row r="2" spans="1:29" ht="18.75" x14ac:dyDescent="0.3">
      <c r="B2" s="1" t="s">
        <v>0</v>
      </c>
    </row>
    <row r="3" spans="1:29" ht="15.75" x14ac:dyDescent="0.25">
      <c r="B3" s="3" t="s">
        <v>247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248</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0" customHeight="1" x14ac:dyDescent="0.25">
      <c r="B12" s="133" t="s">
        <v>249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9</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1.5" customHeight="1" x14ac:dyDescent="0.25">
      <c r="B18" s="13" t="s">
        <v>9</v>
      </c>
      <c r="C18" s="14"/>
      <c r="D18" s="14"/>
      <c r="E18" s="14"/>
      <c r="F18" s="14"/>
      <c r="G18" s="14"/>
      <c r="H18" s="14"/>
      <c r="I18" s="14"/>
      <c r="J18" s="14"/>
      <c r="K18" s="14"/>
      <c r="L18" s="14"/>
      <c r="M18" s="14"/>
      <c r="N18" s="14"/>
      <c r="O18" s="14"/>
      <c r="P18" s="14"/>
      <c r="Q18" s="15"/>
      <c r="R18" s="133" t="s">
        <v>229</v>
      </c>
      <c r="S18" s="133"/>
      <c r="T18" s="133"/>
      <c r="U18" s="133"/>
      <c r="V18" s="133"/>
      <c r="W18" s="133"/>
      <c r="X18" s="133"/>
      <c r="Y18" s="133"/>
      <c r="Z18" s="133"/>
      <c r="AA18" s="133"/>
      <c r="AB18" s="133"/>
      <c r="AC18" s="13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210</v>
      </c>
      <c r="C21" s="14"/>
      <c r="D21" s="14"/>
      <c r="E21" s="14"/>
      <c r="F21" s="14"/>
      <c r="G21" s="14"/>
      <c r="H21" s="14"/>
      <c r="I21" s="14"/>
      <c r="J21" s="14"/>
      <c r="K21" s="14"/>
      <c r="L21" s="14"/>
      <c r="M21" s="14"/>
      <c r="N21" s="14"/>
      <c r="O21" s="14"/>
      <c r="P21" s="14"/>
      <c r="Q21" s="15"/>
      <c r="R21" s="13" t="s">
        <v>187</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10000</v>
      </c>
    </row>
    <row r="27" spans="1:29" x14ac:dyDescent="0.25">
      <c r="B27" s="23">
        <v>214</v>
      </c>
      <c r="C27" s="23" t="s">
        <v>65</v>
      </c>
      <c r="AC27" s="24">
        <v>7500</v>
      </c>
    </row>
    <row r="28" spans="1:29" x14ac:dyDescent="0.25">
      <c r="B28" s="23">
        <v>221</v>
      </c>
      <c r="C28" s="23" t="s">
        <v>66</v>
      </c>
      <c r="AC28" s="24">
        <v>5000</v>
      </c>
    </row>
    <row r="29" spans="1:29" x14ac:dyDescent="0.25">
      <c r="B29" s="11">
        <v>511</v>
      </c>
      <c r="C29" s="11" t="s">
        <v>24</v>
      </c>
      <c r="AC29" s="24">
        <v>3500</v>
      </c>
    </row>
    <row r="31" spans="1:29" x14ac:dyDescent="0.25">
      <c r="AA31" s="25"/>
      <c r="AB31" s="26" t="s">
        <v>27</v>
      </c>
      <c r="AC31" s="27">
        <f>SUM(AC26:AC29)</f>
        <v>26000</v>
      </c>
    </row>
    <row r="32" spans="1:29" x14ac:dyDescent="0.25">
      <c r="X32" s="132"/>
      <c r="Y32" s="132"/>
      <c r="Z32" s="132"/>
      <c r="AA32" s="132"/>
      <c r="AB32" s="132"/>
      <c r="AC32" s="29"/>
    </row>
    <row r="33" spans="2:29" x14ac:dyDescent="0.25">
      <c r="AC33" s="29"/>
    </row>
    <row r="34" spans="2:29" x14ac:dyDescent="0.25">
      <c r="B34" s="5"/>
      <c r="C34" s="5"/>
      <c r="D34" s="5"/>
      <c r="E34" s="5"/>
      <c r="F34" s="5"/>
      <c r="G34" s="5"/>
      <c r="H34" s="5"/>
      <c r="I34" s="5"/>
      <c r="J34" s="5"/>
      <c r="K34" s="5"/>
      <c r="L34" s="5"/>
      <c r="M34" s="5"/>
      <c r="N34" s="5"/>
      <c r="O34" s="5"/>
      <c r="P34" s="5"/>
      <c r="Q34" s="6"/>
      <c r="R34" s="5"/>
      <c r="S34" s="5"/>
      <c r="T34" s="5"/>
      <c r="U34" s="5"/>
      <c r="V34" s="5"/>
      <c r="W34" s="5"/>
      <c r="X34" s="5"/>
      <c r="Y34" s="5"/>
      <c r="Z34" s="5"/>
      <c r="AA34" s="5"/>
      <c r="AB34" s="5"/>
      <c r="AC34" s="30"/>
    </row>
    <row r="35" spans="2:29" x14ac:dyDescent="0.25">
      <c r="AC35" s="24"/>
    </row>
    <row r="36" spans="2:29" x14ac:dyDescent="0.25">
      <c r="B36" s="19" t="s">
        <v>28</v>
      </c>
      <c r="C36" s="25"/>
      <c r="D36" s="25"/>
      <c r="R36" s="19" t="s">
        <v>29</v>
      </c>
      <c r="S36" s="25"/>
      <c r="T36" s="25"/>
      <c r="AC36" s="24"/>
    </row>
    <row r="37" spans="2:29" ht="32.25" customHeight="1" x14ac:dyDescent="0.25">
      <c r="B37" s="134" t="s">
        <v>250</v>
      </c>
      <c r="C37" s="134"/>
      <c r="D37" s="134"/>
      <c r="E37" s="134"/>
      <c r="F37" s="134"/>
      <c r="G37" s="134"/>
      <c r="H37" s="134"/>
      <c r="I37" s="134"/>
      <c r="J37" s="134"/>
      <c r="K37" s="134"/>
      <c r="L37" s="134"/>
      <c r="M37" s="134"/>
      <c r="N37" s="134"/>
      <c r="O37" s="134"/>
      <c r="P37" s="134"/>
      <c r="R37" s="134" t="s">
        <v>251</v>
      </c>
      <c r="S37" s="134"/>
      <c r="T37" s="134"/>
      <c r="U37" s="134"/>
      <c r="V37" s="134"/>
      <c r="W37" s="134"/>
      <c r="X37" s="134"/>
      <c r="Y37" s="134"/>
      <c r="Z37" s="134"/>
      <c r="AA37" s="134"/>
      <c r="AB37" s="134"/>
      <c r="AC37" s="134"/>
    </row>
    <row r="38" spans="2:29" x14ac:dyDescent="0.25">
      <c r="AC38" s="24"/>
    </row>
    <row r="39" spans="2:29" x14ac:dyDescent="0.25">
      <c r="B39" s="19" t="s">
        <v>30</v>
      </c>
      <c r="C39" s="25"/>
      <c r="D39" s="25"/>
      <c r="AC39" s="24"/>
    </row>
    <row r="40" spans="2:29" x14ac:dyDescent="0.25">
      <c r="B40">
        <v>0</v>
      </c>
      <c r="AC40" s="24"/>
    </row>
    <row r="41" spans="2:29" x14ac:dyDescent="0.25">
      <c r="AC41" s="24"/>
    </row>
    <row r="42" spans="2:29" x14ac:dyDescent="0.25">
      <c r="B42" s="19" t="s">
        <v>31</v>
      </c>
      <c r="C42" s="25"/>
      <c r="D42" s="25"/>
      <c r="AC42" s="24"/>
    </row>
    <row r="43" spans="2:29" x14ac:dyDescent="0.25">
      <c r="B43" s="146">
        <v>58330</v>
      </c>
      <c r="C43" s="146"/>
      <c r="AC43" s="24"/>
    </row>
    <row r="44" spans="2:29" x14ac:dyDescent="0.25">
      <c r="AC44" s="24"/>
    </row>
    <row r="45" spans="2:29" x14ac:dyDescent="0.25">
      <c r="B45" s="5"/>
      <c r="C45" s="5"/>
      <c r="D45" s="5"/>
      <c r="E45" s="5"/>
      <c r="F45" s="5"/>
      <c r="G45" s="5"/>
      <c r="H45" s="5"/>
      <c r="I45" s="5"/>
      <c r="J45" s="5"/>
      <c r="K45" s="5"/>
      <c r="L45" s="5"/>
      <c r="M45" s="5"/>
      <c r="N45" s="5"/>
      <c r="O45" s="5"/>
      <c r="P45" s="5"/>
      <c r="Q45" s="6"/>
      <c r="R45" s="5"/>
      <c r="S45" s="5"/>
      <c r="T45" s="5"/>
      <c r="U45" s="5"/>
      <c r="V45" s="5"/>
      <c r="W45" s="5"/>
      <c r="X45" s="5"/>
      <c r="Y45" s="5"/>
      <c r="Z45" s="5"/>
      <c r="AA45" s="5"/>
      <c r="AB45" s="5"/>
      <c r="AC45" s="30"/>
    </row>
    <row r="46" spans="2:29" x14ac:dyDescent="0.25">
      <c r="AC46" s="24"/>
    </row>
    <row r="47" spans="2:29" x14ac:dyDescent="0.25">
      <c r="B47" s="19" t="s">
        <v>32</v>
      </c>
      <c r="C47" s="25"/>
      <c r="D47" s="25"/>
      <c r="E47" s="25"/>
      <c r="AC47" s="24"/>
    </row>
    <row r="48" spans="2:29" x14ac:dyDescent="0.25">
      <c r="AC48" s="24"/>
    </row>
    <row r="49" spans="2:29" x14ac:dyDescent="0.25">
      <c r="AC49" s="24"/>
    </row>
    <row r="50" spans="2:29" x14ac:dyDescent="0.25">
      <c r="B50" s="19" t="s">
        <v>33</v>
      </c>
      <c r="C50" s="25"/>
      <c r="G50" s="19" t="s">
        <v>34</v>
      </c>
      <c r="H50" s="25"/>
      <c r="L50" s="19" t="s">
        <v>35</v>
      </c>
      <c r="M50" s="25"/>
      <c r="Q50" s="19" t="s">
        <v>36</v>
      </c>
      <c r="R50" s="25"/>
      <c r="U50" s="19" t="s">
        <v>37</v>
      </c>
      <c r="V50" s="25"/>
      <c r="Z50" s="19" t="s">
        <v>38</v>
      </c>
      <c r="AA50" s="25"/>
      <c r="AC50" s="24"/>
    </row>
    <row r="51" spans="2:29" x14ac:dyDescent="0.25">
      <c r="B51" s="145">
        <v>4861</v>
      </c>
      <c r="C51" s="145"/>
      <c r="G51" s="145">
        <v>4861</v>
      </c>
      <c r="H51" s="145"/>
      <c r="L51" s="145">
        <v>4861</v>
      </c>
      <c r="M51" s="145"/>
      <c r="Q51" s="145">
        <v>4861</v>
      </c>
      <c r="R51" s="145"/>
      <c r="U51" s="145">
        <v>4861</v>
      </c>
      <c r="V51" s="145"/>
      <c r="Z51" s="145">
        <v>4861</v>
      </c>
      <c r="AA51" s="145"/>
      <c r="AC51" s="24"/>
    </row>
    <row r="52" spans="2:29" x14ac:dyDescent="0.25">
      <c r="Q52"/>
      <c r="AC52" s="24"/>
    </row>
    <row r="53" spans="2:29" x14ac:dyDescent="0.25">
      <c r="B53" s="19" t="s">
        <v>39</v>
      </c>
      <c r="C53" s="25"/>
      <c r="G53" s="19" t="s">
        <v>40</v>
      </c>
      <c r="H53" s="25"/>
      <c r="L53" s="19" t="s">
        <v>41</v>
      </c>
      <c r="M53" s="25"/>
      <c r="N53" s="25"/>
      <c r="Q53" s="19" t="s">
        <v>42</v>
      </c>
      <c r="R53" s="25"/>
      <c r="U53" s="19" t="s">
        <v>43</v>
      </c>
      <c r="V53" s="25"/>
      <c r="W53" s="25"/>
      <c r="Z53" s="19" t="s">
        <v>44</v>
      </c>
      <c r="AA53" s="25"/>
      <c r="AB53" s="25"/>
      <c r="AC53" s="24"/>
    </row>
    <row r="54" spans="2:29" x14ac:dyDescent="0.25">
      <c r="B54" s="145">
        <v>4861</v>
      </c>
      <c r="C54" s="145"/>
      <c r="G54" s="145">
        <v>4861</v>
      </c>
      <c r="H54" s="145"/>
      <c r="L54" s="145">
        <v>4861</v>
      </c>
      <c r="M54" s="145"/>
      <c r="Q54" s="145">
        <v>4861</v>
      </c>
      <c r="R54" s="145"/>
      <c r="U54" s="145">
        <v>4861</v>
      </c>
      <c r="V54" s="145"/>
      <c r="Z54" s="145">
        <v>4861</v>
      </c>
      <c r="AA54" s="145"/>
      <c r="AC54" s="24"/>
    </row>
    <row r="56" spans="2:29" x14ac:dyDescent="0.25">
      <c r="B56" s="5"/>
      <c r="C56" s="5"/>
      <c r="D56" s="5"/>
      <c r="E56" s="5"/>
      <c r="F56" s="5"/>
      <c r="G56" s="5"/>
      <c r="H56" s="5"/>
      <c r="I56" s="5"/>
      <c r="J56" s="5"/>
      <c r="K56" s="5"/>
      <c r="L56" s="5"/>
      <c r="M56" s="5"/>
      <c r="N56" s="5"/>
      <c r="O56" s="5"/>
      <c r="P56" s="5"/>
      <c r="Q56" s="6"/>
      <c r="R56" s="5"/>
      <c r="S56" s="5"/>
      <c r="T56" s="5"/>
      <c r="U56" s="5"/>
      <c r="V56" s="5"/>
      <c r="W56" s="5"/>
      <c r="X56" s="5"/>
      <c r="Y56" s="5"/>
      <c r="Z56" s="5"/>
      <c r="AA56" s="5"/>
      <c r="AB56" s="5"/>
      <c r="AC56" s="30"/>
    </row>
    <row r="57" spans="2:29" x14ac:dyDescent="0.25">
      <c r="AC57" s="24"/>
    </row>
    <row r="58" spans="2:29" x14ac:dyDescent="0.25">
      <c r="B58" s="19" t="s">
        <v>28</v>
      </c>
      <c r="C58" s="25"/>
      <c r="D58" s="25"/>
      <c r="R58" s="19" t="s">
        <v>29</v>
      </c>
      <c r="S58" s="25"/>
      <c r="T58" s="25"/>
      <c r="AC58" s="24"/>
    </row>
    <row r="59" spans="2:29" ht="32.25" customHeight="1" x14ac:dyDescent="0.25">
      <c r="B59" s="134" t="s">
        <v>252</v>
      </c>
      <c r="C59" s="134"/>
      <c r="D59" s="134"/>
      <c r="E59" s="134"/>
      <c r="F59" s="134"/>
      <c r="G59" s="134"/>
      <c r="H59" s="134"/>
      <c r="I59" s="134"/>
      <c r="J59" s="134"/>
      <c r="K59" s="134"/>
      <c r="L59" s="134"/>
      <c r="M59" s="134"/>
      <c r="N59" s="134"/>
      <c r="O59" s="134"/>
      <c r="P59" s="134"/>
      <c r="Q59" s="134"/>
      <c r="R59" s="134" t="s">
        <v>253</v>
      </c>
      <c r="S59" s="134"/>
      <c r="T59" s="134"/>
      <c r="U59" s="134"/>
      <c r="V59" s="134"/>
      <c r="W59" s="134"/>
      <c r="X59" s="134"/>
      <c r="Y59" s="134"/>
      <c r="Z59" s="134"/>
      <c r="AA59" s="134"/>
      <c r="AB59" s="134"/>
      <c r="AC59" s="134"/>
    </row>
    <row r="60" spans="2:29" x14ac:dyDescent="0.25">
      <c r="AC60" s="24"/>
    </row>
    <row r="61" spans="2:29" x14ac:dyDescent="0.25">
      <c r="B61" s="19" t="s">
        <v>30</v>
      </c>
      <c r="C61" s="25"/>
      <c r="D61" s="25"/>
      <c r="AC61" s="24"/>
    </row>
    <row r="62" spans="2:29" x14ac:dyDescent="0.25">
      <c r="B62">
        <v>0</v>
      </c>
      <c r="AC62" s="24"/>
    </row>
    <row r="63" spans="2:29" x14ac:dyDescent="0.25">
      <c r="AC63" s="24"/>
    </row>
    <row r="64" spans="2:29" x14ac:dyDescent="0.25">
      <c r="B64" s="19" t="s">
        <v>31</v>
      </c>
      <c r="C64" s="25"/>
      <c r="D64" s="25"/>
      <c r="AC64" s="24"/>
    </row>
    <row r="65" spans="2:29" x14ac:dyDescent="0.25">
      <c r="B65" s="146">
        <v>51680</v>
      </c>
      <c r="C65" s="146"/>
      <c r="AC65" s="24"/>
    </row>
    <row r="66" spans="2:29" x14ac:dyDescent="0.25">
      <c r="AC66" s="24"/>
    </row>
    <row r="67" spans="2:29" x14ac:dyDescent="0.25">
      <c r="B67" s="5"/>
      <c r="C67" s="5"/>
      <c r="D67" s="5"/>
      <c r="E67" s="5"/>
      <c r="F67" s="5"/>
      <c r="G67" s="5"/>
      <c r="H67" s="5"/>
      <c r="I67" s="5"/>
      <c r="J67" s="5"/>
      <c r="K67" s="5"/>
      <c r="L67" s="5"/>
      <c r="M67" s="5"/>
      <c r="N67" s="5"/>
      <c r="O67" s="5"/>
      <c r="P67" s="5"/>
      <c r="Q67" s="6"/>
      <c r="R67" s="5"/>
      <c r="S67" s="5"/>
      <c r="T67" s="5"/>
      <c r="U67" s="5"/>
      <c r="V67" s="5"/>
      <c r="W67" s="5"/>
      <c r="X67" s="5"/>
      <c r="Y67" s="5"/>
      <c r="Z67" s="5"/>
      <c r="AA67" s="5"/>
      <c r="AB67" s="5"/>
      <c r="AC67" s="30"/>
    </row>
    <row r="68" spans="2:29" x14ac:dyDescent="0.25">
      <c r="AC68" s="24"/>
    </row>
    <row r="69" spans="2:29" x14ac:dyDescent="0.25">
      <c r="B69" s="19" t="s">
        <v>32</v>
      </c>
      <c r="C69" s="25"/>
      <c r="D69" s="25"/>
      <c r="E69" s="25"/>
      <c r="AC69" s="24"/>
    </row>
    <row r="70" spans="2:29" x14ac:dyDescent="0.25">
      <c r="AC70" s="24"/>
    </row>
    <row r="71" spans="2:29" x14ac:dyDescent="0.25">
      <c r="AC71" s="24"/>
    </row>
    <row r="72" spans="2:29" x14ac:dyDescent="0.25">
      <c r="B72" s="19" t="s">
        <v>33</v>
      </c>
      <c r="C72" s="25"/>
      <c r="G72" s="19" t="s">
        <v>34</v>
      </c>
      <c r="H72" s="25"/>
      <c r="L72" s="19" t="s">
        <v>35</v>
      </c>
      <c r="M72" s="25"/>
      <c r="Q72" s="19" t="s">
        <v>36</v>
      </c>
      <c r="R72" s="25"/>
      <c r="U72" s="19" t="s">
        <v>37</v>
      </c>
      <c r="V72" s="25"/>
      <c r="Z72" s="19" t="s">
        <v>38</v>
      </c>
      <c r="AA72" s="25"/>
      <c r="AC72" s="24"/>
    </row>
    <row r="73" spans="2:29" x14ac:dyDescent="0.25">
      <c r="B73" s="145">
        <v>4306</v>
      </c>
      <c r="C73" s="145"/>
      <c r="G73" s="145">
        <v>4306</v>
      </c>
      <c r="H73" s="145"/>
      <c r="L73" s="145">
        <v>4306</v>
      </c>
      <c r="M73" s="145"/>
      <c r="Q73" s="145">
        <v>4306</v>
      </c>
      <c r="R73" s="145"/>
      <c r="U73" s="145">
        <v>4306</v>
      </c>
      <c r="V73" s="145"/>
      <c r="Z73" s="145">
        <v>4306</v>
      </c>
      <c r="AA73" s="145"/>
      <c r="AC73" s="24"/>
    </row>
    <row r="74" spans="2:29" x14ac:dyDescent="0.25">
      <c r="Q74"/>
      <c r="AC74" s="24"/>
    </row>
    <row r="75" spans="2:29" x14ac:dyDescent="0.25">
      <c r="B75" s="19" t="s">
        <v>39</v>
      </c>
      <c r="C75" s="25"/>
      <c r="G75" s="19" t="s">
        <v>40</v>
      </c>
      <c r="H75" s="25"/>
      <c r="L75" s="19" t="s">
        <v>41</v>
      </c>
      <c r="M75" s="25"/>
      <c r="N75" s="25"/>
      <c r="Q75" s="19" t="s">
        <v>42</v>
      </c>
      <c r="R75" s="25"/>
      <c r="U75" s="19" t="s">
        <v>43</v>
      </c>
      <c r="V75" s="25"/>
      <c r="W75" s="25"/>
      <c r="Z75" s="19" t="s">
        <v>44</v>
      </c>
      <c r="AA75" s="25"/>
      <c r="AB75" s="25"/>
      <c r="AC75" s="24"/>
    </row>
    <row r="76" spans="2:29" x14ac:dyDescent="0.25">
      <c r="B76" s="145">
        <v>4306</v>
      </c>
      <c r="C76" s="145"/>
      <c r="G76" s="145">
        <v>4306</v>
      </c>
      <c r="H76" s="145"/>
      <c r="L76" s="145">
        <v>4306</v>
      </c>
      <c r="M76" s="145"/>
      <c r="Q76" s="145">
        <v>4306</v>
      </c>
      <c r="R76" s="145"/>
      <c r="U76" s="145">
        <v>4306</v>
      </c>
      <c r="V76" s="145"/>
      <c r="Z76" s="145">
        <v>4306</v>
      </c>
      <c r="AA76" s="145"/>
      <c r="AC76" s="24"/>
    </row>
  </sheetData>
  <mergeCells count="33">
    <mergeCell ref="B43:C43"/>
    <mergeCell ref="B12:AC12"/>
    <mergeCell ref="R18:AC18"/>
    <mergeCell ref="X32:AB32"/>
    <mergeCell ref="B37:P37"/>
    <mergeCell ref="R37:AC37"/>
    <mergeCell ref="Z54:AA54"/>
    <mergeCell ref="B51:C51"/>
    <mergeCell ref="G51:H51"/>
    <mergeCell ref="L51:M51"/>
    <mergeCell ref="Q51:R51"/>
    <mergeCell ref="U51:V51"/>
    <mergeCell ref="Z51:AA51"/>
    <mergeCell ref="B54:C54"/>
    <mergeCell ref="G54:H54"/>
    <mergeCell ref="L54:M54"/>
    <mergeCell ref="Q54:R54"/>
    <mergeCell ref="U54:V54"/>
    <mergeCell ref="Z76:AA76"/>
    <mergeCell ref="B59:Q59"/>
    <mergeCell ref="R59:AC59"/>
    <mergeCell ref="B65:C65"/>
    <mergeCell ref="B73:C73"/>
    <mergeCell ref="G73:H73"/>
    <mergeCell ref="L73:M73"/>
    <mergeCell ref="Q73:R73"/>
    <mergeCell ref="U73:V73"/>
    <mergeCell ref="Z73:AA73"/>
    <mergeCell ref="B76:C76"/>
    <mergeCell ref="G76:H76"/>
    <mergeCell ref="L76:M76"/>
    <mergeCell ref="Q76:R76"/>
    <mergeCell ref="U76:V76"/>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2:AD77"/>
  <sheetViews>
    <sheetView workbookViewId="0"/>
  </sheetViews>
  <sheetFormatPr baseColWidth="10" defaultColWidth="3.7109375" defaultRowHeight="15" x14ac:dyDescent="0.25"/>
  <cols>
    <col min="2" max="2" width="4" bestFit="1" customWidth="1"/>
    <col min="17" max="17" width="3.7109375" style="2"/>
    <col min="29" max="29" width="15" bestFit="1" customWidth="1"/>
  </cols>
  <sheetData>
    <row r="2" spans="1:30" ht="18.75" x14ac:dyDescent="0.3">
      <c r="B2" s="1" t="s">
        <v>0</v>
      </c>
    </row>
    <row r="3" spans="1:30" ht="15.75" x14ac:dyDescent="0.25">
      <c r="B3" s="3" t="s">
        <v>254</v>
      </c>
    </row>
    <row r="4" spans="1:30" x14ac:dyDescent="0.25">
      <c r="B4" s="4" t="s">
        <v>2</v>
      </c>
    </row>
    <row r="6" spans="1:30"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30"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30"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30" ht="15.75" x14ac:dyDescent="0.25">
      <c r="B9" s="13" t="s">
        <v>255</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30"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30"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30" ht="46.5" customHeight="1" x14ac:dyDescent="0.25">
      <c r="B12" s="133" t="s">
        <v>256</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42"/>
    </row>
    <row r="13" spans="1:30"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30"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30" x14ac:dyDescent="0.25">
      <c r="B15" s="13" t="s">
        <v>9</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30"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3" customHeight="1" x14ac:dyDescent="0.25">
      <c r="B18" s="13" t="s">
        <v>9</v>
      </c>
      <c r="C18" s="14"/>
      <c r="D18" s="14"/>
      <c r="E18" s="14"/>
      <c r="F18" s="14"/>
      <c r="G18" s="14"/>
      <c r="H18" s="14"/>
      <c r="I18" s="14"/>
      <c r="J18" s="14"/>
      <c r="K18" s="14"/>
      <c r="L18" s="14"/>
      <c r="M18" s="14"/>
      <c r="N18" s="14"/>
      <c r="O18" s="14"/>
      <c r="P18" s="14"/>
      <c r="Q18" s="15"/>
      <c r="R18" s="133" t="s">
        <v>229</v>
      </c>
      <c r="S18" s="133"/>
      <c r="T18" s="133"/>
      <c r="U18" s="133"/>
      <c r="V18" s="133"/>
      <c r="W18" s="133"/>
      <c r="X18" s="133"/>
      <c r="Y18" s="133"/>
      <c r="Z18" s="133"/>
      <c r="AA18" s="133"/>
      <c r="AB18" s="133"/>
      <c r="AC18" s="13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210</v>
      </c>
      <c r="C21" s="14"/>
      <c r="D21" s="14"/>
      <c r="E21" s="14"/>
      <c r="F21" s="14"/>
      <c r="G21" s="14"/>
      <c r="H21" s="14"/>
      <c r="I21" s="14"/>
      <c r="J21" s="14"/>
      <c r="K21" s="14"/>
      <c r="L21" s="14"/>
      <c r="M21" s="14"/>
      <c r="N21" s="14"/>
      <c r="O21" s="14"/>
      <c r="P21" s="14"/>
      <c r="Q21" s="15"/>
      <c r="R21" s="13" t="s">
        <v>257</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34">
        <v>3000</v>
      </c>
    </row>
    <row r="27" spans="1:29" x14ac:dyDescent="0.25">
      <c r="B27" s="23">
        <v>221</v>
      </c>
      <c r="C27" s="23" t="s">
        <v>66</v>
      </c>
      <c r="AC27" s="34">
        <v>5000</v>
      </c>
    </row>
    <row r="28" spans="1:29" x14ac:dyDescent="0.25">
      <c r="B28" s="23">
        <v>294</v>
      </c>
      <c r="C28" s="23" t="s">
        <v>108</v>
      </c>
      <c r="AC28" s="34">
        <v>5000</v>
      </c>
    </row>
    <row r="29" spans="1:29" x14ac:dyDescent="0.25">
      <c r="B29" s="11">
        <v>371</v>
      </c>
      <c r="C29" s="11" t="s">
        <v>19</v>
      </c>
      <c r="AC29" s="34">
        <v>5000</v>
      </c>
    </row>
    <row r="30" spans="1:29" x14ac:dyDescent="0.25">
      <c r="B30" s="11">
        <v>372</v>
      </c>
      <c r="C30" s="11" t="s">
        <v>20</v>
      </c>
      <c r="AC30" s="34">
        <v>5000</v>
      </c>
    </row>
    <row r="31" spans="1:29" x14ac:dyDescent="0.25">
      <c r="B31" s="11">
        <v>375</v>
      </c>
      <c r="C31" s="11" t="s">
        <v>21</v>
      </c>
      <c r="AC31" s="34">
        <v>5000</v>
      </c>
    </row>
    <row r="33" spans="2:29" x14ac:dyDescent="0.25">
      <c r="AA33" s="25"/>
      <c r="AB33" s="26" t="s">
        <v>27</v>
      </c>
      <c r="AC33" s="27">
        <f>SUM(AC26:AC31)</f>
        <v>28000</v>
      </c>
    </row>
    <row r="34" spans="2:29" x14ac:dyDescent="0.25">
      <c r="X34" s="132"/>
      <c r="Y34" s="132"/>
      <c r="Z34" s="132"/>
      <c r="AA34" s="132"/>
      <c r="AB34" s="132"/>
      <c r="AC34" s="29"/>
    </row>
    <row r="35" spans="2:29" x14ac:dyDescent="0.25">
      <c r="AC35" s="29"/>
    </row>
    <row r="36" spans="2:29" x14ac:dyDescent="0.25">
      <c r="B36" s="5"/>
      <c r="C36" s="5"/>
      <c r="D36" s="5"/>
      <c r="E36" s="5"/>
      <c r="F36" s="5"/>
      <c r="G36" s="5"/>
      <c r="H36" s="5"/>
      <c r="I36" s="5"/>
      <c r="J36" s="5"/>
      <c r="K36" s="5"/>
      <c r="L36" s="5"/>
      <c r="M36" s="5"/>
      <c r="N36" s="5"/>
      <c r="O36" s="5"/>
      <c r="P36" s="5"/>
      <c r="Q36" s="6"/>
      <c r="R36" s="5"/>
      <c r="S36" s="5"/>
      <c r="T36" s="5"/>
      <c r="U36" s="5"/>
      <c r="V36" s="5"/>
      <c r="W36" s="5"/>
      <c r="X36" s="5"/>
      <c r="Y36" s="5"/>
      <c r="Z36" s="5"/>
      <c r="AA36" s="5"/>
      <c r="AB36" s="5"/>
      <c r="AC36" s="30"/>
    </row>
    <row r="37" spans="2:29" x14ac:dyDescent="0.25">
      <c r="AC37" s="24"/>
    </row>
    <row r="38" spans="2:29" x14ac:dyDescent="0.25">
      <c r="B38" s="19" t="s">
        <v>28</v>
      </c>
      <c r="C38" s="25"/>
      <c r="D38" s="25"/>
      <c r="R38" s="19" t="s">
        <v>29</v>
      </c>
      <c r="S38" s="25"/>
      <c r="T38" s="25"/>
      <c r="AC38" s="24"/>
    </row>
    <row r="39" spans="2:29" ht="31.5" customHeight="1" x14ac:dyDescent="0.25">
      <c r="B39" s="135" t="s">
        <v>258</v>
      </c>
      <c r="C39" s="135"/>
      <c r="D39" s="135"/>
      <c r="E39" s="135"/>
      <c r="F39" s="135"/>
      <c r="G39" s="135"/>
      <c r="H39" s="135"/>
      <c r="I39" s="135"/>
      <c r="J39" s="135"/>
      <c r="K39" s="135"/>
      <c r="L39" s="135"/>
      <c r="M39" s="135"/>
      <c r="N39" s="135"/>
      <c r="O39" s="135"/>
      <c r="P39" s="135"/>
      <c r="Q39" s="57"/>
      <c r="R39" s="134" t="s">
        <v>259</v>
      </c>
      <c r="S39" s="134"/>
      <c r="T39" s="134"/>
      <c r="U39" s="134"/>
      <c r="V39" s="134"/>
      <c r="W39" s="134"/>
      <c r="X39" s="134"/>
      <c r="Y39" s="134"/>
      <c r="Z39" s="134"/>
      <c r="AA39" s="134"/>
      <c r="AB39" s="134"/>
      <c r="AC39" s="134"/>
    </row>
    <row r="40" spans="2:29" x14ac:dyDescent="0.25">
      <c r="AC40" s="24"/>
    </row>
    <row r="41" spans="2:29" x14ac:dyDescent="0.25">
      <c r="B41" s="19" t="s">
        <v>30</v>
      </c>
      <c r="C41" s="25"/>
      <c r="D41" s="25"/>
      <c r="AC41" s="24"/>
    </row>
    <row r="42" spans="2:29" x14ac:dyDescent="0.25">
      <c r="B42">
        <v>0</v>
      </c>
      <c r="AC42" s="24"/>
    </row>
    <row r="43" spans="2:29" x14ac:dyDescent="0.25">
      <c r="AC43" s="24"/>
    </row>
    <row r="44" spans="2:29" x14ac:dyDescent="0.25">
      <c r="B44" s="19" t="s">
        <v>31</v>
      </c>
      <c r="C44" s="25"/>
      <c r="D44" s="25"/>
      <c r="AC44" s="24"/>
    </row>
    <row r="45" spans="2:29" x14ac:dyDescent="0.25">
      <c r="B45">
        <v>4</v>
      </c>
      <c r="AC45" s="24"/>
    </row>
    <row r="46" spans="2:29" x14ac:dyDescent="0.25">
      <c r="B46" s="5"/>
      <c r="C46" s="5"/>
      <c r="D46" s="5"/>
      <c r="E46" s="5"/>
      <c r="F46" s="5"/>
      <c r="G46" s="5"/>
      <c r="H46" s="5"/>
      <c r="I46" s="5"/>
      <c r="J46" s="5"/>
      <c r="K46" s="5"/>
      <c r="L46" s="5"/>
      <c r="M46" s="5"/>
      <c r="N46" s="5"/>
      <c r="O46" s="5"/>
      <c r="P46" s="5"/>
      <c r="Q46" s="6"/>
      <c r="R46" s="5"/>
      <c r="S46" s="5"/>
      <c r="T46" s="5"/>
      <c r="U46" s="5"/>
      <c r="V46" s="5"/>
      <c r="W46" s="5"/>
      <c r="X46" s="5"/>
      <c r="Y46" s="5"/>
      <c r="Z46" s="5"/>
      <c r="AA46" s="5"/>
      <c r="AB46" s="5"/>
      <c r="AC46" s="30"/>
    </row>
    <row r="47" spans="2:29" x14ac:dyDescent="0.25">
      <c r="AC47" s="24"/>
    </row>
    <row r="48" spans="2:29" x14ac:dyDescent="0.25">
      <c r="B48" s="19" t="s">
        <v>32</v>
      </c>
      <c r="C48" s="25"/>
      <c r="D48" s="25"/>
      <c r="E48" s="25"/>
      <c r="AC48" s="24"/>
    </row>
    <row r="49" spans="2:29" x14ac:dyDescent="0.25">
      <c r="AC49" s="24"/>
    </row>
    <row r="50" spans="2:29" x14ac:dyDescent="0.25">
      <c r="AC50" s="24"/>
    </row>
    <row r="51" spans="2:29" x14ac:dyDescent="0.25">
      <c r="B51" s="19" t="s">
        <v>33</v>
      </c>
      <c r="C51" s="25"/>
      <c r="G51" s="19" t="s">
        <v>34</v>
      </c>
      <c r="H51" s="25"/>
      <c r="L51" s="19" t="s">
        <v>35</v>
      </c>
      <c r="M51" s="25"/>
      <c r="Q51" s="19" t="s">
        <v>36</v>
      </c>
      <c r="R51" s="25"/>
      <c r="U51" s="19" t="s">
        <v>37</v>
      </c>
      <c r="V51" s="25"/>
      <c r="Z51" s="19" t="s">
        <v>38</v>
      </c>
      <c r="AA51" s="25"/>
      <c r="AC51" s="24"/>
    </row>
    <row r="52" spans="2:29" x14ac:dyDescent="0.25">
      <c r="L52">
        <v>1</v>
      </c>
      <c r="Q52"/>
      <c r="R52" s="2"/>
      <c r="Z52">
        <v>1</v>
      </c>
      <c r="AC52" s="24"/>
    </row>
    <row r="53" spans="2:29" x14ac:dyDescent="0.25">
      <c r="Q53"/>
      <c r="AC53" s="24"/>
    </row>
    <row r="54" spans="2:29" x14ac:dyDescent="0.25">
      <c r="B54" s="19" t="s">
        <v>39</v>
      </c>
      <c r="C54" s="25"/>
      <c r="G54" s="19" t="s">
        <v>40</v>
      </c>
      <c r="H54" s="25"/>
      <c r="L54" s="19" t="s">
        <v>41</v>
      </c>
      <c r="M54" s="25"/>
      <c r="N54" s="25"/>
      <c r="Q54" s="19" t="s">
        <v>42</v>
      </c>
      <c r="R54" s="25"/>
      <c r="U54" s="19" t="s">
        <v>43</v>
      </c>
      <c r="V54" s="25"/>
      <c r="W54" s="25"/>
      <c r="Z54" s="19" t="s">
        <v>44</v>
      </c>
      <c r="AA54" s="25"/>
      <c r="AB54" s="25"/>
      <c r="AC54" s="24"/>
    </row>
    <row r="55" spans="2:29" x14ac:dyDescent="0.25">
      <c r="L55">
        <v>1</v>
      </c>
      <c r="Q55"/>
      <c r="Z55">
        <v>1</v>
      </c>
      <c r="AC55" s="24"/>
    </row>
    <row r="57" spans="2:29" x14ac:dyDescent="0.25">
      <c r="B57" s="5"/>
      <c r="C57" s="5"/>
      <c r="D57" s="5"/>
      <c r="E57" s="5"/>
      <c r="F57" s="5"/>
      <c r="G57" s="5"/>
      <c r="H57" s="5"/>
      <c r="I57" s="5"/>
      <c r="J57" s="5"/>
      <c r="K57" s="5"/>
      <c r="L57" s="5"/>
      <c r="M57" s="5"/>
      <c r="N57" s="5"/>
      <c r="O57" s="5"/>
      <c r="P57" s="5"/>
      <c r="Q57" s="6"/>
      <c r="R57" s="5"/>
      <c r="S57" s="5"/>
      <c r="T57" s="5"/>
      <c r="U57" s="5"/>
      <c r="V57" s="5"/>
      <c r="W57" s="5"/>
      <c r="X57" s="5"/>
      <c r="Y57" s="5"/>
      <c r="Z57" s="5"/>
      <c r="AA57" s="5"/>
      <c r="AB57" s="5"/>
      <c r="AC57" s="30"/>
    </row>
    <row r="58" spans="2:29" x14ac:dyDescent="0.25">
      <c r="AC58" s="24"/>
    </row>
    <row r="59" spans="2:29" x14ac:dyDescent="0.25">
      <c r="B59" s="19" t="s">
        <v>28</v>
      </c>
      <c r="C59" s="25"/>
      <c r="D59" s="25"/>
      <c r="R59" s="19" t="s">
        <v>29</v>
      </c>
      <c r="S59" s="25"/>
      <c r="T59" s="25"/>
      <c r="AC59" s="24"/>
    </row>
    <row r="60" spans="2:29" x14ac:dyDescent="0.25">
      <c r="B60" s="135" t="s">
        <v>260</v>
      </c>
      <c r="C60" s="135"/>
      <c r="D60" s="135"/>
      <c r="E60" s="135"/>
      <c r="F60" s="135"/>
      <c r="G60" s="135"/>
      <c r="H60" s="135"/>
      <c r="I60" s="135"/>
      <c r="J60" s="135"/>
      <c r="K60" s="135"/>
      <c r="L60" s="135"/>
      <c r="M60" s="135"/>
      <c r="N60" s="135"/>
      <c r="O60" s="135"/>
      <c r="P60" s="135"/>
      <c r="Q60" s="57"/>
      <c r="R60" s="134" t="s">
        <v>261</v>
      </c>
      <c r="S60" s="134"/>
      <c r="T60" s="134"/>
      <c r="U60" s="134"/>
      <c r="V60" s="134"/>
      <c r="W60" s="134"/>
      <c r="X60" s="134"/>
      <c r="Y60" s="134"/>
      <c r="Z60" s="134"/>
      <c r="AA60" s="134"/>
      <c r="AB60" s="134"/>
      <c r="AC60" s="134"/>
    </row>
    <row r="61" spans="2:29" x14ac:dyDescent="0.25">
      <c r="AC61" s="24"/>
    </row>
    <row r="62" spans="2:29" x14ac:dyDescent="0.25">
      <c r="B62" s="19" t="s">
        <v>30</v>
      </c>
      <c r="C62" s="25"/>
      <c r="D62" s="25"/>
      <c r="AC62" s="24"/>
    </row>
    <row r="63" spans="2:29" x14ac:dyDescent="0.25">
      <c r="B63">
        <v>0</v>
      </c>
      <c r="AC63" s="24"/>
    </row>
    <row r="64" spans="2:29" x14ac:dyDescent="0.25">
      <c r="AC64" s="24"/>
    </row>
    <row r="65" spans="2:29" x14ac:dyDescent="0.25">
      <c r="B65" s="19" t="s">
        <v>31</v>
      </c>
      <c r="C65" s="25"/>
      <c r="D65" s="25"/>
      <c r="AC65" s="24"/>
    </row>
    <row r="66" spans="2:29" x14ac:dyDescent="0.25">
      <c r="B66">
        <v>1</v>
      </c>
      <c r="AC66" s="24"/>
    </row>
    <row r="67" spans="2:29" x14ac:dyDescent="0.25">
      <c r="AC67" s="24"/>
    </row>
    <row r="68" spans="2:29" x14ac:dyDescent="0.25">
      <c r="B68" s="5"/>
      <c r="C68" s="5"/>
      <c r="D68" s="5"/>
      <c r="E68" s="5"/>
      <c r="F68" s="5"/>
      <c r="G68" s="5"/>
      <c r="H68" s="5"/>
      <c r="I68" s="5"/>
      <c r="J68" s="5"/>
      <c r="K68" s="5"/>
      <c r="L68" s="5"/>
      <c r="M68" s="5"/>
      <c r="N68" s="5"/>
      <c r="O68" s="5"/>
      <c r="P68" s="5"/>
      <c r="Q68" s="6"/>
      <c r="R68" s="5"/>
      <c r="S68" s="5"/>
      <c r="T68" s="5"/>
      <c r="U68" s="5"/>
      <c r="V68" s="5"/>
      <c r="W68" s="5"/>
      <c r="X68" s="5"/>
      <c r="Y68" s="5"/>
      <c r="Z68" s="5"/>
      <c r="AA68" s="5"/>
      <c r="AB68" s="5"/>
      <c r="AC68" s="30"/>
    </row>
    <row r="69" spans="2:29" x14ac:dyDescent="0.25">
      <c r="AC69" s="24"/>
    </row>
    <row r="70" spans="2:29" x14ac:dyDescent="0.25">
      <c r="B70" s="19" t="s">
        <v>32</v>
      </c>
      <c r="C70" s="25"/>
      <c r="D70" s="25"/>
      <c r="E70" s="25"/>
      <c r="AC70" s="24"/>
    </row>
    <row r="71" spans="2:29" x14ac:dyDescent="0.25">
      <c r="AC71" s="24"/>
    </row>
    <row r="72" spans="2:29" x14ac:dyDescent="0.25">
      <c r="AC72" s="24"/>
    </row>
    <row r="73" spans="2:29" x14ac:dyDescent="0.25">
      <c r="B73" s="19" t="s">
        <v>33</v>
      </c>
      <c r="C73" s="25"/>
      <c r="G73" s="19" t="s">
        <v>34</v>
      </c>
      <c r="H73" s="25"/>
      <c r="L73" s="19" t="s">
        <v>35</v>
      </c>
      <c r="M73" s="25"/>
      <c r="Q73" s="19" t="s">
        <v>36</v>
      </c>
      <c r="R73" s="25"/>
      <c r="U73" s="19" t="s">
        <v>37</v>
      </c>
      <c r="V73" s="25"/>
      <c r="Z73" s="19" t="s">
        <v>38</v>
      </c>
      <c r="AA73" s="25"/>
      <c r="AC73" s="24"/>
    </row>
    <row r="74" spans="2:29" x14ac:dyDescent="0.25">
      <c r="Q74"/>
      <c r="R74" s="2"/>
      <c r="AC74" s="24"/>
    </row>
    <row r="75" spans="2:29" x14ac:dyDescent="0.25">
      <c r="Q75"/>
      <c r="AC75" s="24"/>
    </row>
    <row r="76" spans="2:29" x14ac:dyDescent="0.25">
      <c r="B76" s="19" t="s">
        <v>39</v>
      </c>
      <c r="C76" s="25"/>
      <c r="G76" s="19" t="s">
        <v>40</v>
      </c>
      <c r="H76" s="25"/>
      <c r="L76" s="19" t="s">
        <v>41</v>
      </c>
      <c r="M76" s="25"/>
      <c r="N76" s="25"/>
      <c r="Q76" s="19" t="s">
        <v>42</v>
      </c>
      <c r="R76" s="25"/>
      <c r="U76" s="19" t="s">
        <v>43</v>
      </c>
      <c r="V76" s="25"/>
      <c r="W76" s="25"/>
      <c r="Z76" s="19" t="s">
        <v>44</v>
      </c>
      <c r="AA76" s="25"/>
      <c r="AB76" s="25"/>
      <c r="AC76" s="24"/>
    </row>
    <row r="77" spans="2:29" x14ac:dyDescent="0.25">
      <c r="Q77"/>
      <c r="Z77">
        <v>1</v>
      </c>
      <c r="AC77" s="24"/>
    </row>
  </sheetData>
  <mergeCells count="7">
    <mergeCell ref="B60:P60"/>
    <mergeCell ref="R60:AC60"/>
    <mergeCell ref="B12:AC12"/>
    <mergeCell ref="R18:AC18"/>
    <mergeCell ref="X34:AB34"/>
    <mergeCell ref="B39:P39"/>
    <mergeCell ref="R39:AC39"/>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2:AC55"/>
  <sheetViews>
    <sheetView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262</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263</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28.5" customHeight="1" x14ac:dyDescent="0.25">
      <c r="B12" s="147" t="s">
        <v>264</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265</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0.75" customHeight="1" x14ac:dyDescent="0.25">
      <c r="B18" s="13" t="s">
        <v>9</v>
      </c>
      <c r="C18" s="14"/>
      <c r="D18" s="14"/>
      <c r="E18" s="14"/>
      <c r="F18" s="14"/>
      <c r="G18" s="14"/>
      <c r="H18" s="14"/>
      <c r="I18" s="14"/>
      <c r="J18" s="14"/>
      <c r="K18" s="14"/>
      <c r="L18" s="14"/>
      <c r="M18" s="14"/>
      <c r="N18" s="14"/>
      <c r="O18" s="14"/>
      <c r="P18" s="14"/>
      <c r="Q18" s="15"/>
      <c r="R18" s="133" t="s">
        <v>229</v>
      </c>
      <c r="S18" s="133"/>
      <c r="T18" s="133"/>
      <c r="U18" s="133"/>
      <c r="V18" s="133"/>
      <c r="W18" s="133"/>
      <c r="X18" s="133"/>
      <c r="Y18" s="133"/>
      <c r="Z18" s="133"/>
      <c r="AA18" s="133"/>
      <c r="AB18" s="133"/>
      <c r="AC18" s="13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210</v>
      </c>
      <c r="C21" s="14"/>
      <c r="D21" s="14"/>
      <c r="E21" s="14"/>
      <c r="F21" s="14"/>
      <c r="G21" s="14"/>
      <c r="H21" s="14"/>
      <c r="I21" s="14"/>
      <c r="J21" s="14"/>
      <c r="K21" s="14"/>
      <c r="L21" s="14"/>
      <c r="M21" s="14"/>
      <c r="N21" s="14"/>
      <c r="O21" s="14"/>
      <c r="P21" s="14"/>
      <c r="Q21" s="15"/>
      <c r="R21" s="13" t="s">
        <v>257</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34">
        <v>13000</v>
      </c>
    </row>
    <row r="27" spans="1:29" x14ac:dyDescent="0.25">
      <c r="B27" s="11">
        <v>261</v>
      </c>
      <c r="C27" s="11" t="s">
        <v>18</v>
      </c>
      <c r="AC27" s="34">
        <v>10000</v>
      </c>
    </row>
    <row r="28" spans="1:29" x14ac:dyDescent="0.25">
      <c r="B28" s="23">
        <v>296</v>
      </c>
      <c r="C28" s="23" t="s">
        <v>54</v>
      </c>
      <c r="AC28" s="34">
        <v>7500</v>
      </c>
    </row>
    <row r="29" spans="1:29" x14ac:dyDescent="0.25">
      <c r="B29" s="11">
        <v>355</v>
      </c>
      <c r="C29" s="11" t="s">
        <v>55</v>
      </c>
      <c r="AC29" s="34">
        <v>3500</v>
      </c>
    </row>
    <row r="30" spans="1:29" x14ac:dyDescent="0.25">
      <c r="B30" s="11">
        <v>511</v>
      </c>
      <c r="C30" s="11" t="s">
        <v>24</v>
      </c>
      <c r="AC30" s="34">
        <v>5000</v>
      </c>
    </row>
    <row r="32" spans="1:29" x14ac:dyDescent="0.25">
      <c r="AA32" s="25"/>
      <c r="AB32" s="26" t="s">
        <v>27</v>
      </c>
      <c r="AC32" s="27">
        <f>SUM(AC26:AC30)</f>
        <v>39000</v>
      </c>
    </row>
    <row r="33" spans="2:29" x14ac:dyDescent="0.25">
      <c r="X33" s="132"/>
      <c r="Y33" s="132"/>
      <c r="Z33" s="132"/>
      <c r="AA33" s="132"/>
      <c r="AB33" s="132"/>
      <c r="AC33" s="29"/>
    </row>
    <row r="34" spans="2:29" x14ac:dyDescent="0.25">
      <c r="AC34" s="29"/>
    </row>
    <row r="35" spans="2:29" x14ac:dyDescent="0.25">
      <c r="B35" s="5"/>
      <c r="C35" s="5"/>
      <c r="D35" s="5"/>
      <c r="E35" s="5"/>
      <c r="F35" s="5"/>
      <c r="G35" s="5"/>
      <c r="H35" s="5"/>
      <c r="I35" s="5"/>
      <c r="J35" s="5"/>
      <c r="K35" s="5"/>
      <c r="L35" s="5"/>
      <c r="M35" s="5"/>
      <c r="N35" s="5"/>
      <c r="O35" s="5"/>
      <c r="P35" s="5"/>
      <c r="Q35" s="6"/>
      <c r="R35" s="5"/>
      <c r="S35" s="5"/>
      <c r="T35" s="5"/>
      <c r="U35" s="5"/>
      <c r="V35" s="5"/>
      <c r="W35" s="5"/>
      <c r="X35" s="5"/>
      <c r="Y35" s="5"/>
      <c r="Z35" s="5"/>
      <c r="AA35" s="5"/>
      <c r="AB35" s="5"/>
      <c r="AC35" s="30"/>
    </row>
    <row r="36" spans="2:29" x14ac:dyDescent="0.25">
      <c r="AC36" s="24"/>
    </row>
    <row r="37" spans="2:29" x14ac:dyDescent="0.25">
      <c r="B37" s="19" t="s">
        <v>28</v>
      </c>
      <c r="C37" s="25"/>
      <c r="D37" s="25"/>
      <c r="R37" s="19" t="s">
        <v>29</v>
      </c>
      <c r="S37" s="25"/>
      <c r="T37" s="25"/>
      <c r="AC37" s="24"/>
    </row>
    <row r="38" spans="2:29" ht="33" customHeight="1" x14ac:dyDescent="0.25">
      <c r="B38" s="31" t="s">
        <v>266</v>
      </c>
      <c r="R38" s="134" t="s">
        <v>267</v>
      </c>
      <c r="S38" s="134"/>
      <c r="T38" s="134"/>
      <c r="U38" s="134"/>
      <c r="V38" s="134"/>
      <c r="W38" s="134"/>
      <c r="X38" s="134"/>
      <c r="Y38" s="134"/>
      <c r="Z38" s="134"/>
      <c r="AA38" s="134"/>
      <c r="AB38" s="134"/>
      <c r="AC38" s="134"/>
    </row>
    <row r="39" spans="2:29" x14ac:dyDescent="0.25">
      <c r="AC39" s="24"/>
    </row>
    <row r="40" spans="2:29" x14ac:dyDescent="0.25">
      <c r="B40" s="19" t="s">
        <v>30</v>
      </c>
      <c r="C40" s="25"/>
      <c r="D40" s="25"/>
      <c r="AC40" s="24"/>
    </row>
    <row r="41" spans="2:29" x14ac:dyDescent="0.25">
      <c r="B41">
        <v>0</v>
      </c>
      <c r="AC41" s="24"/>
    </row>
    <row r="42" spans="2:29" x14ac:dyDescent="0.25">
      <c r="AC42" s="24"/>
    </row>
    <row r="43" spans="2:29" x14ac:dyDescent="0.25">
      <c r="B43" s="19" t="s">
        <v>31</v>
      </c>
      <c r="C43" s="25"/>
      <c r="D43" s="25"/>
      <c r="AC43" s="24"/>
    </row>
    <row r="44" spans="2:29" x14ac:dyDescent="0.25">
      <c r="B44">
        <v>6</v>
      </c>
      <c r="AC44" s="24"/>
    </row>
    <row r="45" spans="2:29" x14ac:dyDescent="0.25">
      <c r="AC45" s="24"/>
    </row>
    <row r="46" spans="2:29" x14ac:dyDescent="0.25">
      <c r="B46" s="5"/>
      <c r="C46" s="5"/>
      <c r="D46" s="5"/>
      <c r="E46" s="5"/>
      <c r="F46" s="5"/>
      <c r="G46" s="5"/>
      <c r="H46" s="5"/>
      <c r="I46" s="5"/>
      <c r="J46" s="5"/>
      <c r="K46" s="5"/>
      <c r="L46" s="5"/>
      <c r="M46" s="5"/>
      <c r="N46" s="5"/>
      <c r="O46" s="5"/>
      <c r="P46" s="5"/>
      <c r="Q46" s="6"/>
      <c r="R46" s="5"/>
      <c r="S46" s="5"/>
      <c r="T46" s="5"/>
      <c r="U46" s="5"/>
      <c r="V46" s="5"/>
      <c r="W46" s="5"/>
      <c r="X46" s="5"/>
      <c r="Y46" s="5"/>
      <c r="Z46" s="5"/>
      <c r="AA46" s="5"/>
      <c r="AB46" s="5"/>
      <c r="AC46" s="30"/>
    </row>
    <row r="47" spans="2:29" x14ac:dyDescent="0.25">
      <c r="AC47" s="24"/>
    </row>
    <row r="48" spans="2:29" x14ac:dyDescent="0.25">
      <c r="B48" s="19" t="s">
        <v>32</v>
      </c>
      <c r="C48" s="25"/>
      <c r="D48" s="25"/>
      <c r="E48" s="25"/>
      <c r="AC48" s="24"/>
    </row>
    <row r="49" spans="2:29" x14ac:dyDescent="0.25">
      <c r="AC49" s="24"/>
    </row>
    <row r="50" spans="2:29" x14ac:dyDescent="0.25">
      <c r="AC50" s="24"/>
    </row>
    <row r="51" spans="2:29" x14ac:dyDescent="0.25">
      <c r="B51" s="19" t="s">
        <v>33</v>
      </c>
      <c r="C51" s="25"/>
      <c r="G51" s="19" t="s">
        <v>34</v>
      </c>
      <c r="H51" s="25"/>
      <c r="L51" s="19" t="s">
        <v>35</v>
      </c>
      <c r="M51" s="25"/>
      <c r="Q51" s="19" t="s">
        <v>36</v>
      </c>
      <c r="R51" s="25"/>
      <c r="U51" s="19" t="s">
        <v>37</v>
      </c>
      <c r="V51" s="25"/>
      <c r="Z51" s="19" t="s">
        <v>38</v>
      </c>
      <c r="AA51" s="25"/>
      <c r="AC51" s="24"/>
    </row>
    <row r="52" spans="2:29" x14ac:dyDescent="0.25">
      <c r="B52">
        <v>1</v>
      </c>
      <c r="G52" t="s">
        <v>80</v>
      </c>
      <c r="L52">
        <v>1</v>
      </c>
      <c r="Q52"/>
      <c r="R52" s="2"/>
      <c r="U52">
        <v>1</v>
      </c>
      <c r="AC52" s="24"/>
    </row>
    <row r="53" spans="2:29" x14ac:dyDescent="0.25">
      <c r="Q53"/>
      <c r="AC53" s="24"/>
    </row>
    <row r="54" spans="2:29" x14ac:dyDescent="0.25">
      <c r="B54" s="19" t="s">
        <v>39</v>
      </c>
      <c r="C54" s="25"/>
      <c r="G54" s="19" t="s">
        <v>40</v>
      </c>
      <c r="H54" s="25"/>
      <c r="L54" s="19" t="s">
        <v>41</v>
      </c>
      <c r="M54" s="25"/>
      <c r="N54" s="25"/>
      <c r="Q54" s="19" t="s">
        <v>42</v>
      </c>
      <c r="R54" s="25"/>
      <c r="U54" s="19" t="s">
        <v>43</v>
      </c>
      <c r="V54" s="25"/>
      <c r="W54" s="25"/>
      <c r="Z54" s="19" t="s">
        <v>44</v>
      </c>
      <c r="AA54" s="25"/>
      <c r="AB54" s="25"/>
      <c r="AC54" s="24"/>
    </row>
    <row r="55" spans="2:29" x14ac:dyDescent="0.25">
      <c r="B55">
        <v>1</v>
      </c>
      <c r="L55">
        <v>1</v>
      </c>
      <c r="Q55"/>
      <c r="U55">
        <v>1</v>
      </c>
      <c r="AC55" s="24"/>
    </row>
  </sheetData>
  <mergeCells count="4">
    <mergeCell ref="B12:AC12"/>
    <mergeCell ref="R18:AC18"/>
    <mergeCell ref="X33:AB33"/>
    <mergeCell ref="R38:AC38"/>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2:AC55"/>
  <sheetViews>
    <sheetView workbookViewId="0">
      <selection activeCell="AC29" sqref="AC29"/>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268</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95</v>
      </c>
      <c r="C9" s="14"/>
      <c r="D9" s="14"/>
      <c r="E9" s="14"/>
      <c r="F9" s="14"/>
      <c r="G9" s="14"/>
      <c r="H9" s="14"/>
      <c r="I9" s="14"/>
      <c r="J9" s="14"/>
      <c r="K9" s="14"/>
      <c r="L9" s="14"/>
      <c r="M9" s="14"/>
      <c r="N9" s="14"/>
      <c r="O9" s="14"/>
      <c r="P9" s="14"/>
      <c r="Q9" s="15"/>
      <c r="R9" s="14"/>
      <c r="S9" s="14"/>
      <c r="T9" s="14"/>
      <c r="U9" s="14"/>
      <c r="V9" s="14"/>
      <c r="W9" s="14"/>
      <c r="X9" s="14"/>
      <c r="Y9" s="14"/>
      <c r="Z9" s="14"/>
      <c r="AA9" s="14"/>
      <c r="AB9" s="14"/>
      <c r="AC9" s="13" t="s">
        <v>95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95</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95</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95</v>
      </c>
      <c r="C18" s="14"/>
      <c r="D18" s="14"/>
      <c r="E18" s="14"/>
      <c r="F18" s="14"/>
      <c r="G18" s="14"/>
      <c r="H18" s="14"/>
      <c r="I18" s="14"/>
      <c r="J18" s="14"/>
      <c r="K18" s="14"/>
      <c r="L18" s="14"/>
      <c r="M18" s="14"/>
      <c r="N18" s="14"/>
      <c r="O18" s="14"/>
      <c r="P18" s="14"/>
      <c r="Q18" s="15"/>
      <c r="R18" s="13" t="s">
        <v>95</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95</v>
      </c>
      <c r="C21" s="14"/>
      <c r="D21" s="14"/>
      <c r="E21" s="14"/>
      <c r="F21" s="14"/>
      <c r="G21" s="14"/>
      <c r="H21" s="14"/>
      <c r="I21" s="14"/>
      <c r="J21" s="14"/>
      <c r="K21" s="14"/>
      <c r="L21" s="14"/>
      <c r="M21" s="14"/>
      <c r="N21" s="14"/>
      <c r="O21" s="14"/>
      <c r="P21" s="14"/>
      <c r="Q21" s="15"/>
      <c r="R21" s="13" t="s">
        <v>95</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34">
        <v>15000</v>
      </c>
    </row>
    <row r="27" spans="1:29" x14ac:dyDescent="0.25">
      <c r="B27" s="23">
        <v>215</v>
      </c>
      <c r="C27" s="23" t="s">
        <v>52</v>
      </c>
      <c r="AC27" s="34">
        <v>50000</v>
      </c>
    </row>
    <row r="28" spans="1:29" x14ac:dyDescent="0.25">
      <c r="B28" s="23">
        <v>221</v>
      </c>
      <c r="C28" s="23" t="s">
        <v>66</v>
      </c>
      <c r="AC28" s="34">
        <v>6500</v>
      </c>
    </row>
    <row r="29" spans="1:29" x14ac:dyDescent="0.25">
      <c r="B29" s="11">
        <v>261</v>
      </c>
      <c r="C29" s="11" t="s">
        <v>18</v>
      </c>
      <c r="AC29" s="34">
        <v>7500</v>
      </c>
    </row>
    <row r="30" spans="1:29" x14ac:dyDescent="0.25">
      <c r="B30" s="11">
        <v>355</v>
      </c>
      <c r="C30" s="11" t="s">
        <v>55</v>
      </c>
      <c r="AC30" s="34">
        <v>5000</v>
      </c>
    </row>
    <row r="32" spans="1:29" x14ac:dyDescent="0.25">
      <c r="AA32" s="25"/>
      <c r="AB32" s="26" t="s">
        <v>27</v>
      </c>
      <c r="AC32" s="27">
        <f>SUM(AC26:AC30)</f>
        <v>84000</v>
      </c>
    </row>
    <row r="33" spans="2:29" x14ac:dyDescent="0.25">
      <c r="X33" s="132"/>
      <c r="Y33" s="132"/>
      <c r="Z33" s="132"/>
      <c r="AA33" s="132"/>
      <c r="AB33" s="132"/>
      <c r="AC33" s="29"/>
    </row>
    <row r="34" spans="2:29" x14ac:dyDescent="0.25">
      <c r="AC34" s="29"/>
    </row>
    <row r="35" spans="2:29" x14ac:dyDescent="0.25">
      <c r="B35" s="5"/>
      <c r="C35" s="5"/>
      <c r="D35" s="5"/>
      <c r="E35" s="5"/>
      <c r="F35" s="5"/>
      <c r="G35" s="5"/>
      <c r="H35" s="5"/>
      <c r="I35" s="5"/>
      <c r="J35" s="5"/>
      <c r="K35" s="5"/>
      <c r="L35" s="5"/>
      <c r="M35" s="5"/>
      <c r="N35" s="5"/>
      <c r="O35" s="5"/>
      <c r="P35" s="5"/>
      <c r="Q35" s="6"/>
      <c r="R35" s="5"/>
      <c r="S35" s="5"/>
      <c r="T35" s="5"/>
      <c r="U35" s="5"/>
      <c r="V35" s="5"/>
      <c r="W35" s="5"/>
      <c r="X35" s="5"/>
      <c r="Y35" s="5"/>
      <c r="Z35" s="5"/>
      <c r="AA35" s="5"/>
      <c r="AB35" s="5"/>
      <c r="AC35" s="30"/>
    </row>
    <row r="36" spans="2:29" x14ac:dyDescent="0.25">
      <c r="AC36" s="24"/>
    </row>
    <row r="37" spans="2:29" x14ac:dyDescent="0.25">
      <c r="B37" s="19" t="s">
        <v>28</v>
      </c>
      <c r="C37" s="25"/>
      <c r="D37" s="25"/>
      <c r="R37" s="19" t="s">
        <v>29</v>
      </c>
      <c r="S37" s="25"/>
      <c r="T37" s="25"/>
      <c r="AC37" s="24"/>
    </row>
    <row r="38" spans="2:29" x14ac:dyDescent="0.25">
      <c r="B38" s="31"/>
      <c r="R38" s="134"/>
      <c r="S38" s="134"/>
      <c r="T38" s="134"/>
      <c r="U38" s="134"/>
      <c r="V38" s="134"/>
      <c r="W38" s="134"/>
      <c r="X38" s="134"/>
      <c r="Y38" s="134"/>
      <c r="Z38" s="134"/>
      <c r="AA38" s="134"/>
      <c r="AB38" s="134"/>
      <c r="AC38" s="134"/>
    </row>
    <row r="39" spans="2:29" x14ac:dyDescent="0.25">
      <c r="AC39" s="24"/>
    </row>
    <row r="40" spans="2:29" x14ac:dyDescent="0.25">
      <c r="B40" s="19" t="s">
        <v>30</v>
      </c>
      <c r="C40" s="25"/>
      <c r="D40" s="25"/>
      <c r="AC40" s="24"/>
    </row>
    <row r="41" spans="2:29" x14ac:dyDescent="0.25">
      <c r="AC41" s="24"/>
    </row>
    <row r="42" spans="2:29" x14ac:dyDescent="0.25">
      <c r="AC42" s="24"/>
    </row>
    <row r="43" spans="2:29" x14ac:dyDescent="0.25">
      <c r="B43" s="19" t="s">
        <v>31</v>
      </c>
      <c r="C43" s="25"/>
      <c r="D43" s="25"/>
      <c r="AC43" s="24"/>
    </row>
    <row r="44" spans="2:29" x14ac:dyDescent="0.25">
      <c r="AC44" s="24"/>
    </row>
    <row r="45" spans="2:29" x14ac:dyDescent="0.25">
      <c r="AC45" s="24"/>
    </row>
    <row r="46" spans="2:29" x14ac:dyDescent="0.25">
      <c r="B46" s="5"/>
      <c r="C46" s="5"/>
      <c r="D46" s="5"/>
      <c r="E46" s="5"/>
      <c r="F46" s="5"/>
      <c r="G46" s="5"/>
      <c r="H46" s="5"/>
      <c r="I46" s="5"/>
      <c r="J46" s="5"/>
      <c r="K46" s="5"/>
      <c r="L46" s="5"/>
      <c r="M46" s="5"/>
      <c r="N46" s="5"/>
      <c r="O46" s="5"/>
      <c r="P46" s="5"/>
      <c r="Q46" s="6"/>
      <c r="R46" s="5"/>
      <c r="S46" s="5"/>
      <c r="T46" s="5"/>
      <c r="U46" s="5"/>
      <c r="V46" s="5"/>
      <c r="W46" s="5"/>
      <c r="X46" s="5"/>
      <c r="Y46" s="5"/>
      <c r="Z46" s="5"/>
      <c r="AA46" s="5"/>
      <c r="AB46" s="5"/>
      <c r="AC46" s="30"/>
    </row>
    <row r="47" spans="2:29" x14ac:dyDescent="0.25">
      <c r="AC47" s="24"/>
    </row>
    <row r="48" spans="2:29" x14ac:dyDescent="0.25">
      <c r="B48" s="19" t="s">
        <v>32</v>
      </c>
      <c r="C48" s="25"/>
      <c r="D48" s="25"/>
      <c r="E48" s="25"/>
      <c r="AC48" s="24"/>
    </row>
    <row r="49" spans="2:29" x14ac:dyDescent="0.25">
      <c r="AC49" s="24"/>
    </row>
    <row r="50" spans="2:29" x14ac:dyDescent="0.25">
      <c r="AC50" s="24"/>
    </row>
    <row r="51" spans="2:29" x14ac:dyDescent="0.25">
      <c r="B51" s="19" t="s">
        <v>33</v>
      </c>
      <c r="C51" s="25"/>
      <c r="G51" s="19" t="s">
        <v>34</v>
      </c>
      <c r="H51" s="25"/>
      <c r="L51" s="19" t="s">
        <v>35</v>
      </c>
      <c r="M51" s="25"/>
      <c r="Q51" s="19" t="s">
        <v>36</v>
      </c>
      <c r="R51" s="25"/>
      <c r="U51" s="19" t="s">
        <v>37</v>
      </c>
      <c r="V51" s="25"/>
      <c r="Z51" s="19" t="s">
        <v>38</v>
      </c>
      <c r="AA51" s="25"/>
      <c r="AC51" s="24"/>
    </row>
    <row r="52" spans="2:29" x14ac:dyDescent="0.25">
      <c r="Q52"/>
      <c r="R52" s="2"/>
      <c r="AC52" s="24"/>
    </row>
    <row r="53" spans="2:29" x14ac:dyDescent="0.25">
      <c r="Q53"/>
      <c r="AC53" s="24"/>
    </row>
    <row r="54" spans="2:29" x14ac:dyDescent="0.25">
      <c r="B54" s="19" t="s">
        <v>39</v>
      </c>
      <c r="C54" s="25"/>
      <c r="G54" s="19" t="s">
        <v>40</v>
      </c>
      <c r="H54" s="25"/>
      <c r="L54" s="19" t="s">
        <v>41</v>
      </c>
      <c r="M54" s="25"/>
      <c r="N54" s="25"/>
      <c r="Q54" s="19" t="s">
        <v>42</v>
      </c>
      <c r="R54" s="25"/>
      <c r="U54" s="19" t="s">
        <v>43</v>
      </c>
      <c r="V54" s="25"/>
      <c r="W54" s="25"/>
      <c r="Z54" s="19" t="s">
        <v>44</v>
      </c>
      <c r="AA54" s="25"/>
      <c r="AB54" s="25"/>
      <c r="AC54" s="24"/>
    </row>
    <row r="55" spans="2:29" x14ac:dyDescent="0.25">
      <c r="Q55"/>
      <c r="AC55" s="24"/>
    </row>
  </sheetData>
  <mergeCells count="2">
    <mergeCell ref="X33:AB33"/>
    <mergeCell ref="R38:AC38"/>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2:AC87"/>
  <sheetViews>
    <sheetView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269</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3" t="s">
        <v>270</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2.25" customHeight="1" x14ac:dyDescent="0.25">
      <c r="B12" s="133" t="s">
        <v>271</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9</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1.5" customHeight="1" x14ac:dyDescent="0.25">
      <c r="B18" s="13" t="s">
        <v>9</v>
      </c>
      <c r="C18" s="14"/>
      <c r="D18" s="14"/>
      <c r="E18" s="14"/>
      <c r="F18" s="14"/>
      <c r="G18" s="14"/>
      <c r="H18" s="14"/>
      <c r="I18" s="14"/>
      <c r="J18" s="14"/>
      <c r="K18" s="14"/>
      <c r="L18" s="14"/>
      <c r="M18" s="14"/>
      <c r="N18" s="14"/>
      <c r="O18" s="14"/>
      <c r="P18" s="14"/>
      <c r="Q18" s="15"/>
      <c r="R18" s="133" t="s">
        <v>229</v>
      </c>
      <c r="S18" s="133"/>
      <c r="T18" s="133"/>
      <c r="U18" s="133"/>
      <c r="V18" s="133"/>
      <c r="W18" s="133"/>
      <c r="X18" s="133"/>
      <c r="Y18" s="133"/>
      <c r="Z18" s="133"/>
      <c r="AA18" s="133"/>
      <c r="AB18" s="133"/>
      <c r="AC18" s="13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210</v>
      </c>
      <c r="C21" s="14"/>
      <c r="D21" s="14"/>
      <c r="E21" s="14"/>
      <c r="F21" s="14"/>
      <c r="G21" s="14"/>
      <c r="H21" s="14"/>
      <c r="I21" s="14"/>
      <c r="J21" s="14"/>
      <c r="K21" s="14"/>
      <c r="L21" s="14"/>
      <c r="M21" s="14"/>
      <c r="N21" s="14"/>
      <c r="O21" s="14"/>
      <c r="P21" s="14"/>
      <c r="Q21" s="15"/>
      <c r="R21" s="13" t="s">
        <v>187</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34">
        <v>15000</v>
      </c>
    </row>
    <row r="27" spans="1:29" x14ac:dyDescent="0.25">
      <c r="B27" s="23">
        <v>214</v>
      </c>
      <c r="C27" s="23" t="s">
        <v>65</v>
      </c>
      <c r="AC27" s="34">
        <v>2500</v>
      </c>
    </row>
    <row r="28" spans="1:29" x14ac:dyDescent="0.25">
      <c r="B28" s="23">
        <v>215</v>
      </c>
      <c r="C28" s="23" t="s">
        <v>52</v>
      </c>
      <c r="AC28" s="34">
        <v>2000</v>
      </c>
    </row>
    <row r="29" spans="1:29" x14ac:dyDescent="0.25">
      <c r="B29" s="23">
        <v>221</v>
      </c>
      <c r="C29" s="23" t="s">
        <v>66</v>
      </c>
      <c r="AC29" s="34">
        <v>7500</v>
      </c>
    </row>
    <row r="30" spans="1:29" x14ac:dyDescent="0.25">
      <c r="B30" s="23">
        <v>294</v>
      </c>
      <c r="C30" s="23" t="s">
        <v>108</v>
      </c>
      <c r="AC30" s="34">
        <v>2500</v>
      </c>
    </row>
    <row r="31" spans="1:29" x14ac:dyDescent="0.25">
      <c r="B31" s="11">
        <v>318</v>
      </c>
      <c r="C31" s="11" t="s">
        <v>70</v>
      </c>
      <c r="AC31" s="34">
        <v>1500</v>
      </c>
    </row>
    <row r="32" spans="1:29" x14ac:dyDescent="0.25">
      <c r="B32" s="23">
        <v>346</v>
      </c>
      <c r="C32" s="23" t="s">
        <v>272</v>
      </c>
      <c r="AC32" s="34">
        <v>1000</v>
      </c>
    </row>
    <row r="33" spans="2:29" x14ac:dyDescent="0.25">
      <c r="B33" s="11">
        <v>347</v>
      </c>
      <c r="C33" s="11" t="s">
        <v>273</v>
      </c>
      <c r="AC33" s="34">
        <v>1000</v>
      </c>
    </row>
    <row r="34" spans="2:29" x14ac:dyDescent="0.25">
      <c r="B34" s="11">
        <v>372</v>
      </c>
      <c r="C34" s="11" t="s">
        <v>20</v>
      </c>
      <c r="AC34" s="34">
        <v>7500</v>
      </c>
    </row>
    <row r="35" spans="2:29" x14ac:dyDescent="0.25">
      <c r="B35" s="11">
        <v>375</v>
      </c>
      <c r="C35" s="11" t="s">
        <v>21</v>
      </c>
      <c r="AC35" s="34">
        <v>7500</v>
      </c>
    </row>
    <row r="37" spans="2:29" x14ac:dyDescent="0.25">
      <c r="AA37" s="25"/>
      <c r="AB37" s="26" t="s">
        <v>27</v>
      </c>
      <c r="AC37" s="27">
        <f>SUM(AC26:AC35)</f>
        <v>48000</v>
      </c>
    </row>
    <row r="38" spans="2:29" x14ac:dyDescent="0.25">
      <c r="X38" s="132"/>
      <c r="Y38" s="132"/>
      <c r="Z38" s="132"/>
      <c r="AA38" s="132"/>
      <c r="AB38" s="132"/>
      <c r="AC38" s="29"/>
    </row>
    <row r="39" spans="2:29" x14ac:dyDescent="0.25">
      <c r="AC39" s="29"/>
    </row>
    <row r="40" spans="2:29" x14ac:dyDescent="0.25">
      <c r="B40" s="5"/>
      <c r="C40" s="5"/>
      <c r="D40" s="5"/>
      <c r="E40" s="5"/>
      <c r="F40" s="5"/>
      <c r="G40" s="5"/>
      <c r="H40" s="5"/>
      <c r="I40" s="5"/>
      <c r="J40" s="5"/>
      <c r="K40" s="5"/>
      <c r="L40" s="5"/>
      <c r="M40" s="5"/>
      <c r="N40" s="5"/>
      <c r="O40" s="5"/>
      <c r="P40" s="5"/>
      <c r="Q40" s="6"/>
      <c r="R40" s="5"/>
      <c r="S40" s="5"/>
      <c r="T40" s="5"/>
      <c r="U40" s="5"/>
      <c r="V40" s="5"/>
      <c r="W40" s="5"/>
      <c r="X40" s="5"/>
      <c r="Y40" s="5"/>
      <c r="Z40" s="5"/>
      <c r="AA40" s="5"/>
      <c r="AB40" s="5"/>
      <c r="AC40" s="30"/>
    </row>
    <row r="41" spans="2:29" x14ac:dyDescent="0.25">
      <c r="AC41" s="24"/>
    </row>
    <row r="42" spans="2:29" x14ac:dyDescent="0.25">
      <c r="B42" s="19" t="s">
        <v>28</v>
      </c>
      <c r="C42" s="25"/>
      <c r="D42" s="25"/>
      <c r="R42" s="19" t="s">
        <v>29</v>
      </c>
      <c r="S42" s="25"/>
      <c r="T42" s="25"/>
      <c r="AC42" s="24"/>
    </row>
    <row r="43" spans="2:29" ht="30.75" customHeight="1" x14ac:dyDescent="0.25">
      <c r="B43" s="31" t="s">
        <v>274</v>
      </c>
      <c r="R43" s="148" t="s">
        <v>275</v>
      </c>
      <c r="S43" s="148"/>
      <c r="T43" s="148"/>
      <c r="U43" s="148"/>
      <c r="V43" s="148"/>
      <c r="W43" s="148"/>
      <c r="X43" s="148"/>
      <c r="Y43" s="148"/>
      <c r="Z43" s="148"/>
      <c r="AA43" s="148"/>
      <c r="AB43" s="148"/>
      <c r="AC43" s="148"/>
    </row>
    <row r="44" spans="2:29" x14ac:dyDescent="0.25">
      <c r="AC44" s="24"/>
    </row>
    <row r="45" spans="2:29" x14ac:dyDescent="0.25">
      <c r="B45" s="19" t="s">
        <v>30</v>
      </c>
      <c r="C45" s="25"/>
      <c r="D45" s="25"/>
      <c r="AC45" s="24"/>
    </row>
    <row r="46" spans="2:29" x14ac:dyDescent="0.25">
      <c r="B46">
        <v>0</v>
      </c>
      <c r="AC46" s="24"/>
    </row>
    <row r="47" spans="2:29" x14ac:dyDescent="0.25">
      <c r="AC47" s="24"/>
    </row>
    <row r="48" spans="2:29" x14ac:dyDescent="0.25">
      <c r="B48" s="19" t="s">
        <v>31</v>
      </c>
      <c r="C48" s="25"/>
      <c r="D48" s="25"/>
      <c r="AC48" s="24"/>
    </row>
    <row r="49" spans="2:29" x14ac:dyDescent="0.25">
      <c r="B49">
        <v>12</v>
      </c>
      <c r="AC49" s="24"/>
    </row>
    <row r="50" spans="2:29" x14ac:dyDescent="0.25">
      <c r="AC50" s="24"/>
    </row>
    <row r="51" spans="2:29" x14ac:dyDescent="0.25">
      <c r="AC51" s="24"/>
    </row>
    <row r="52" spans="2:29" x14ac:dyDescent="0.25">
      <c r="AC52" s="24"/>
    </row>
    <row r="53" spans="2:29" x14ac:dyDescent="0.25">
      <c r="AC53" s="24"/>
    </row>
    <row r="54" spans="2:29" x14ac:dyDescent="0.25">
      <c r="AC54" s="24"/>
    </row>
    <row r="55" spans="2:29" x14ac:dyDescent="0.25">
      <c r="AC55" s="24"/>
    </row>
    <row r="56" spans="2:29" x14ac:dyDescent="0.25">
      <c r="B56" s="5"/>
      <c r="C56" s="5"/>
      <c r="D56" s="5"/>
      <c r="E56" s="5"/>
      <c r="F56" s="5"/>
      <c r="G56" s="5"/>
      <c r="H56" s="5"/>
      <c r="I56" s="5"/>
      <c r="J56" s="5"/>
      <c r="K56" s="5"/>
      <c r="L56" s="5"/>
      <c r="M56" s="5"/>
      <c r="N56" s="5"/>
      <c r="O56" s="5"/>
      <c r="P56" s="5"/>
      <c r="Q56" s="6"/>
      <c r="R56" s="5"/>
      <c r="S56" s="5"/>
      <c r="T56" s="5"/>
      <c r="U56" s="5"/>
      <c r="V56" s="5"/>
      <c r="W56" s="5"/>
      <c r="X56" s="5"/>
      <c r="Y56" s="5"/>
      <c r="Z56" s="5"/>
      <c r="AA56" s="5"/>
      <c r="AB56" s="5"/>
      <c r="AC56" s="30"/>
    </row>
    <row r="57" spans="2:29" x14ac:dyDescent="0.25">
      <c r="AC57" s="24"/>
    </row>
    <row r="58" spans="2:29" x14ac:dyDescent="0.25">
      <c r="B58" s="19" t="s">
        <v>32</v>
      </c>
      <c r="C58" s="25"/>
      <c r="D58" s="25"/>
      <c r="E58" s="25"/>
      <c r="AC58" s="24"/>
    </row>
    <row r="59" spans="2:29" x14ac:dyDescent="0.25">
      <c r="AC59" s="24"/>
    </row>
    <row r="60" spans="2:29" x14ac:dyDescent="0.25">
      <c r="AC60" s="24"/>
    </row>
    <row r="61" spans="2:29" x14ac:dyDescent="0.25">
      <c r="B61" s="19" t="s">
        <v>33</v>
      </c>
      <c r="C61" s="25"/>
      <c r="G61" s="19" t="s">
        <v>34</v>
      </c>
      <c r="H61" s="25"/>
      <c r="L61" s="19" t="s">
        <v>35</v>
      </c>
      <c r="M61" s="25"/>
      <c r="Q61" s="19" t="s">
        <v>36</v>
      </c>
      <c r="R61" s="25"/>
      <c r="U61" s="19" t="s">
        <v>37</v>
      </c>
      <c r="V61" s="25"/>
      <c r="Z61" s="19" t="s">
        <v>38</v>
      </c>
      <c r="AA61" s="25"/>
      <c r="AC61" s="24"/>
    </row>
    <row r="62" spans="2:29" x14ac:dyDescent="0.25">
      <c r="B62">
        <v>1</v>
      </c>
      <c r="G62">
        <v>1</v>
      </c>
      <c r="L62">
        <v>1</v>
      </c>
      <c r="Q62">
        <v>1</v>
      </c>
      <c r="R62" s="2"/>
      <c r="U62">
        <v>1</v>
      </c>
      <c r="Z62">
        <v>1</v>
      </c>
      <c r="AC62" s="24"/>
    </row>
    <row r="63" spans="2:29" x14ac:dyDescent="0.25">
      <c r="Q63"/>
      <c r="AC63" s="24"/>
    </row>
    <row r="64" spans="2:29" x14ac:dyDescent="0.25">
      <c r="B64" s="19" t="s">
        <v>39</v>
      </c>
      <c r="C64" s="25"/>
      <c r="G64" s="19" t="s">
        <v>40</v>
      </c>
      <c r="H64" s="25"/>
      <c r="L64" s="19" t="s">
        <v>41</v>
      </c>
      <c r="M64" s="25"/>
      <c r="N64" s="25"/>
      <c r="Q64" s="19" t="s">
        <v>42</v>
      </c>
      <c r="R64" s="25"/>
      <c r="U64" s="19" t="s">
        <v>43</v>
      </c>
      <c r="V64" s="25"/>
      <c r="W64" s="25"/>
      <c r="Z64" s="19" t="s">
        <v>44</v>
      </c>
      <c r="AA64" s="25"/>
      <c r="AB64" s="25"/>
      <c r="AC64" s="24"/>
    </row>
    <row r="65" spans="2:29" x14ac:dyDescent="0.25">
      <c r="B65">
        <v>1</v>
      </c>
      <c r="G65">
        <v>1</v>
      </c>
      <c r="L65">
        <v>1</v>
      </c>
      <c r="Q65">
        <v>1</v>
      </c>
      <c r="U65">
        <v>1</v>
      </c>
      <c r="Z65">
        <v>1</v>
      </c>
      <c r="AC65" s="24"/>
    </row>
    <row r="67" spans="2:29" x14ac:dyDescent="0.25">
      <c r="B67" s="5"/>
      <c r="C67" s="5"/>
      <c r="D67" s="5"/>
      <c r="E67" s="5"/>
      <c r="F67" s="5"/>
      <c r="G67" s="5"/>
      <c r="H67" s="5"/>
      <c r="I67" s="5"/>
      <c r="J67" s="5"/>
      <c r="K67" s="5"/>
      <c r="L67" s="5"/>
      <c r="M67" s="5"/>
      <c r="N67" s="5"/>
      <c r="O67" s="5"/>
      <c r="P67" s="5"/>
      <c r="Q67" s="6"/>
      <c r="R67" s="5"/>
      <c r="S67" s="5"/>
      <c r="T67" s="5"/>
      <c r="U67" s="5"/>
      <c r="V67" s="5"/>
      <c r="W67" s="5"/>
      <c r="X67" s="5"/>
      <c r="Y67" s="5"/>
      <c r="Z67" s="5"/>
      <c r="AA67" s="5"/>
      <c r="AB67" s="5"/>
      <c r="AC67" s="30"/>
    </row>
    <row r="68" spans="2:29" x14ac:dyDescent="0.25">
      <c r="AC68" s="24"/>
    </row>
    <row r="69" spans="2:29" x14ac:dyDescent="0.25">
      <c r="B69" s="19" t="s">
        <v>28</v>
      </c>
      <c r="C69" s="25"/>
      <c r="D69" s="25"/>
      <c r="R69" s="19" t="s">
        <v>29</v>
      </c>
      <c r="S69" s="25"/>
      <c r="T69" s="25"/>
      <c r="AC69" s="24"/>
    </row>
    <row r="70" spans="2:29" ht="15" customHeight="1" x14ac:dyDescent="0.25">
      <c r="B70" s="31" t="s">
        <v>276</v>
      </c>
      <c r="R70" s="148" t="s">
        <v>277</v>
      </c>
      <c r="S70" s="148"/>
      <c r="T70" s="148"/>
      <c r="U70" s="148"/>
      <c r="V70" s="148"/>
      <c r="W70" s="148"/>
      <c r="X70" s="148"/>
      <c r="Y70" s="148"/>
      <c r="Z70" s="148"/>
      <c r="AA70" s="148"/>
      <c r="AB70" s="148"/>
      <c r="AC70" s="148"/>
    </row>
    <row r="71" spans="2:29" x14ac:dyDescent="0.25">
      <c r="AC71" s="24"/>
    </row>
    <row r="72" spans="2:29" x14ac:dyDescent="0.25">
      <c r="B72" s="19" t="s">
        <v>30</v>
      </c>
      <c r="C72" s="25"/>
      <c r="D72" s="25"/>
      <c r="AC72" s="24"/>
    </row>
    <row r="73" spans="2:29" x14ac:dyDescent="0.25">
      <c r="B73">
        <v>0</v>
      </c>
      <c r="AC73" s="24"/>
    </row>
    <row r="74" spans="2:29" x14ac:dyDescent="0.25">
      <c r="AC74" s="24"/>
    </row>
    <row r="75" spans="2:29" x14ac:dyDescent="0.25">
      <c r="B75" s="19" t="s">
        <v>31</v>
      </c>
      <c r="C75" s="25"/>
      <c r="D75" s="25"/>
      <c r="AC75" s="24"/>
    </row>
    <row r="76" spans="2:29" x14ac:dyDescent="0.25">
      <c r="B76">
        <v>2</v>
      </c>
      <c r="AC76" s="24"/>
    </row>
    <row r="77" spans="2:29" x14ac:dyDescent="0.25">
      <c r="AC77" s="24"/>
    </row>
    <row r="78" spans="2:29" x14ac:dyDescent="0.25">
      <c r="B78" s="5"/>
      <c r="C78" s="5"/>
      <c r="D78" s="5"/>
      <c r="E78" s="5"/>
      <c r="F78" s="5"/>
      <c r="G78" s="5"/>
      <c r="H78" s="5"/>
      <c r="I78" s="5"/>
      <c r="J78" s="5"/>
      <c r="K78" s="5"/>
      <c r="L78" s="5"/>
      <c r="M78" s="5"/>
      <c r="N78" s="5"/>
      <c r="O78" s="5"/>
      <c r="P78" s="5"/>
      <c r="Q78" s="6"/>
      <c r="R78" s="5"/>
      <c r="S78" s="5"/>
      <c r="T78" s="5"/>
      <c r="U78" s="5"/>
      <c r="V78" s="5"/>
      <c r="W78" s="5"/>
      <c r="X78" s="5"/>
      <c r="Y78" s="5"/>
      <c r="Z78" s="5"/>
      <c r="AA78" s="5"/>
      <c r="AB78" s="5"/>
      <c r="AC78" s="30"/>
    </row>
    <row r="79" spans="2:29" x14ac:dyDescent="0.25">
      <c r="AC79" s="24"/>
    </row>
    <row r="80" spans="2:29" x14ac:dyDescent="0.25">
      <c r="B80" s="19" t="s">
        <v>32</v>
      </c>
      <c r="C80" s="25"/>
      <c r="D80" s="25"/>
      <c r="E80" s="25"/>
      <c r="AC80" s="24"/>
    </row>
    <row r="81" spans="2:29" x14ac:dyDescent="0.25">
      <c r="AC81" s="24"/>
    </row>
    <row r="82" spans="2:29" x14ac:dyDescent="0.25">
      <c r="AC82" s="24"/>
    </row>
    <row r="83" spans="2:29" x14ac:dyDescent="0.25">
      <c r="B83" s="19" t="s">
        <v>33</v>
      </c>
      <c r="C83" s="25"/>
      <c r="G83" s="19" t="s">
        <v>34</v>
      </c>
      <c r="H83" s="25"/>
      <c r="L83" s="19" t="s">
        <v>35</v>
      </c>
      <c r="M83" s="25"/>
      <c r="Q83" s="19" t="s">
        <v>36</v>
      </c>
      <c r="R83" s="25"/>
      <c r="U83" s="19" t="s">
        <v>37</v>
      </c>
      <c r="V83" s="25"/>
      <c r="Z83" s="19" t="s">
        <v>38</v>
      </c>
      <c r="AA83" s="25"/>
      <c r="AC83" s="24"/>
    </row>
    <row r="84" spans="2:29" x14ac:dyDescent="0.25">
      <c r="Q84"/>
      <c r="R84" s="2"/>
      <c r="Z84">
        <v>1</v>
      </c>
      <c r="AC84" s="24"/>
    </row>
    <row r="85" spans="2:29" x14ac:dyDescent="0.25">
      <c r="Q85"/>
      <c r="AC85" s="24"/>
    </row>
    <row r="86" spans="2:29" x14ac:dyDescent="0.25">
      <c r="B86" s="19" t="s">
        <v>39</v>
      </c>
      <c r="C86" s="25"/>
      <c r="G86" s="19" t="s">
        <v>40</v>
      </c>
      <c r="H86" s="25"/>
      <c r="L86" s="19" t="s">
        <v>41</v>
      </c>
      <c r="M86" s="25"/>
      <c r="N86" s="25"/>
      <c r="Q86" s="19" t="s">
        <v>42</v>
      </c>
      <c r="R86" s="25"/>
      <c r="U86" s="19" t="s">
        <v>43</v>
      </c>
      <c r="V86" s="25"/>
      <c r="W86" s="25"/>
      <c r="Z86" s="19" t="s">
        <v>44</v>
      </c>
      <c r="AA86" s="25"/>
      <c r="AB86" s="25"/>
      <c r="AC86" s="24"/>
    </row>
    <row r="87" spans="2:29" x14ac:dyDescent="0.25">
      <c r="Q87"/>
      <c r="Z87">
        <v>1</v>
      </c>
      <c r="AC87" s="24"/>
    </row>
  </sheetData>
  <mergeCells count="5">
    <mergeCell ref="B12:AC12"/>
    <mergeCell ref="R18:AC18"/>
    <mergeCell ref="X38:AB38"/>
    <mergeCell ref="R43:AC43"/>
    <mergeCell ref="R70:AC70"/>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2:AC56"/>
  <sheetViews>
    <sheetView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278</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3" t="s">
        <v>279</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1.5" customHeight="1" x14ac:dyDescent="0.25">
      <c r="B12" s="133" t="s">
        <v>280</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9</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2.25" customHeight="1" x14ac:dyDescent="0.25">
      <c r="B18" s="13" t="s">
        <v>9</v>
      </c>
      <c r="C18" s="14"/>
      <c r="D18" s="14"/>
      <c r="E18" s="14"/>
      <c r="F18" s="14"/>
      <c r="G18" s="14"/>
      <c r="H18" s="14"/>
      <c r="I18" s="14"/>
      <c r="J18" s="14"/>
      <c r="K18" s="14"/>
      <c r="L18" s="14"/>
      <c r="M18" s="14"/>
      <c r="N18" s="14"/>
      <c r="O18" s="14"/>
      <c r="P18" s="14"/>
      <c r="Q18" s="15"/>
      <c r="R18" s="133" t="s">
        <v>229</v>
      </c>
      <c r="S18" s="133"/>
      <c r="T18" s="133"/>
      <c r="U18" s="133"/>
      <c r="V18" s="133"/>
      <c r="W18" s="133"/>
      <c r="X18" s="133"/>
      <c r="Y18" s="133"/>
      <c r="Z18" s="133"/>
      <c r="AA18" s="133"/>
      <c r="AB18" s="133"/>
      <c r="AC18" s="13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210</v>
      </c>
      <c r="C21" s="14"/>
      <c r="D21" s="14"/>
      <c r="E21" s="14"/>
      <c r="F21" s="14"/>
      <c r="G21" s="14"/>
      <c r="H21" s="14"/>
      <c r="I21" s="14"/>
      <c r="J21" s="14"/>
      <c r="K21" s="14"/>
      <c r="L21" s="14"/>
      <c r="M21" s="14"/>
      <c r="N21" s="14"/>
      <c r="O21" s="14"/>
      <c r="P21" s="14"/>
      <c r="Q21" s="15"/>
      <c r="R21" s="13" t="s">
        <v>281</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15000</v>
      </c>
    </row>
    <row r="27" spans="1:29" x14ac:dyDescent="0.25">
      <c r="B27" s="23">
        <v>214</v>
      </c>
      <c r="C27" s="23" t="s">
        <v>65</v>
      </c>
      <c r="AC27" s="24">
        <v>5000</v>
      </c>
    </row>
    <row r="28" spans="1:29" x14ac:dyDescent="0.25">
      <c r="B28" s="23">
        <v>215</v>
      </c>
      <c r="C28" s="23" t="s">
        <v>52</v>
      </c>
      <c r="AC28" s="24">
        <v>15000</v>
      </c>
    </row>
    <row r="29" spans="1:29" x14ac:dyDescent="0.25">
      <c r="B29" s="11">
        <v>261</v>
      </c>
      <c r="C29" s="11" t="s">
        <v>18</v>
      </c>
      <c r="AC29" s="24">
        <v>80000</v>
      </c>
    </row>
    <row r="30" spans="1:29" x14ac:dyDescent="0.25">
      <c r="B30" s="11">
        <v>291</v>
      </c>
      <c r="C30" s="23" t="s">
        <v>282</v>
      </c>
      <c r="AC30" s="24">
        <v>10000</v>
      </c>
    </row>
    <row r="31" spans="1:29" x14ac:dyDescent="0.25">
      <c r="B31" s="23">
        <v>296</v>
      </c>
      <c r="C31" s="23" t="s">
        <v>54</v>
      </c>
      <c r="AC31" s="24">
        <v>15000</v>
      </c>
    </row>
    <row r="32" spans="1:29" x14ac:dyDescent="0.25">
      <c r="B32" s="11">
        <v>355</v>
      </c>
      <c r="C32" s="11" t="s">
        <v>55</v>
      </c>
      <c r="AC32" s="24">
        <v>5000</v>
      </c>
    </row>
    <row r="33" spans="2:29" x14ac:dyDescent="0.25">
      <c r="B33" s="11">
        <v>372</v>
      </c>
      <c r="C33" s="11" t="s">
        <v>20</v>
      </c>
      <c r="AC33" s="24">
        <v>7500</v>
      </c>
    </row>
    <row r="34" spans="2:29" x14ac:dyDescent="0.25">
      <c r="B34" s="11">
        <v>375</v>
      </c>
      <c r="C34" s="11" t="s">
        <v>21</v>
      </c>
      <c r="AC34" s="24">
        <v>7500</v>
      </c>
    </row>
    <row r="36" spans="2:29" x14ac:dyDescent="0.25">
      <c r="AA36" s="25"/>
      <c r="AB36" s="26" t="s">
        <v>27</v>
      </c>
      <c r="AC36" s="27">
        <f>SUM(AC26:AC34)</f>
        <v>160000</v>
      </c>
    </row>
    <row r="37" spans="2:29" x14ac:dyDescent="0.25">
      <c r="X37" s="132"/>
      <c r="Y37" s="132"/>
      <c r="Z37" s="132"/>
      <c r="AA37" s="132"/>
      <c r="AB37" s="132"/>
      <c r="AC37" s="29"/>
    </row>
    <row r="38" spans="2:29" x14ac:dyDescent="0.25">
      <c r="B38" s="5"/>
      <c r="C38" s="5"/>
      <c r="D38" s="5"/>
      <c r="E38" s="5"/>
      <c r="F38" s="5"/>
      <c r="G38" s="5"/>
      <c r="H38" s="5"/>
      <c r="I38" s="5"/>
      <c r="J38" s="5"/>
      <c r="K38" s="5"/>
      <c r="L38" s="5"/>
      <c r="M38" s="5"/>
      <c r="N38" s="5"/>
      <c r="O38" s="5"/>
      <c r="P38" s="5"/>
      <c r="Q38" s="6"/>
      <c r="R38" s="5"/>
      <c r="S38" s="5"/>
      <c r="T38" s="5"/>
      <c r="U38" s="5"/>
      <c r="V38" s="5"/>
      <c r="W38" s="5"/>
      <c r="X38" s="5"/>
      <c r="Y38" s="5"/>
      <c r="Z38" s="5"/>
      <c r="AA38" s="5"/>
      <c r="AB38" s="5"/>
      <c r="AC38" s="30"/>
    </row>
    <row r="39" spans="2:29" x14ac:dyDescent="0.25">
      <c r="AC39" s="24"/>
    </row>
    <row r="40" spans="2:29" x14ac:dyDescent="0.25">
      <c r="B40" s="19" t="s">
        <v>28</v>
      </c>
      <c r="C40" s="25"/>
      <c r="D40" s="25"/>
      <c r="R40" s="19" t="s">
        <v>29</v>
      </c>
      <c r="S40" s="25"/>
      <c r="T40" s="25"/>
      <c r="AC40" s="24"/>
    </row>
    <row r="41" spans="2:29" x14ac:dyDescent="0.25">
      <c r="B41" t="s">
        <v>283</v>
      </c>
      <c r="R41" s="134" t="s">
        <v>284</v>
      </c>
      <c r="S41" s="134"/>
      <c r="T41" s="134"/>
      <c r="U41" s="134"/>
      <c r="V41" s="134"/>
      <c r="W41" s="134"/>
      <c r="X41" s="134"/>
      <c r="Y41" s="134"/>
      <c r="Z41" s="134"/>
      <c r="AA41" s="134"/>
      <c r="AB41" s="134"/>
      <c r="AC41" s="134"/>
    </row>
    <row r="42" spans="2:29" x14ac:dyDescent="0.25">
      <c r="AC42" s="24"/>
    </row>
    <row r="43" spans="2:29" x14ac:dyDescent="0.25">
      <c r="B43" s="19" t="s">
        <v>30</v>
      </c>
      <c r="C43" s="25"/>
      <c r="D43" s="25"/>
      <c r="AC43" s="24"/>
    </row>
    <row r="44" spans="2:29" x14ac:dyDescent="0.25">
      <c r="B44">
        <v>0</v>
      </c>
      <c r="AC44" s="24"/>
    </row>
    <row r="45" spans="2:29" x14ac:dyDescent="0.25">
      <c r="AC45" s="24"/>
    </row>
    <row r="46" spans="2:29" x14ac:dyDescent="0.25">
      <c r="B46" s="19" t="s">
        <v>31</v>
      </c>
      <c r="C46" s="25"/>
      <c r="D46" s="25"/>
      <c r="AC46" s="24"/>
    </row>
    <row r="47" spans="2:29" x14ac:dyDescent="0.25">
      <c r="B47">
        <v>250</v>
      </c>
      <c r="AC47" s="24"/>
    </row>
    <row r="48" spans="2:29" x14ac:dyDescent="0.25">
      <c r="B48" s="5"/>
      <c r="C48" s="5"/>
      <c r="D48" s="5"/>
      <c r="E48" s="5"/>
      <c r="F48" s="5"/>
      <c r="G48" s="5"/>
      <c r="H48" s="5"/>
      <c r="I48" s="5"/>
      <c r="J48" s="5"/>
      <c r="K48" s="5"/>
      <c r="L48" s="5"/>
      <c r="M48" s="5"/>
      <c r="N48" s="5"/>
      <c r="O48" s="5"/>
      <c r="P48" s="5"/>
      <c r="Q48" s="6"/>
      <c r="R48" s="5"/>
      <c r="S48" s="5"/>
      <c r="T48" s="5"/>
      <c r="U48" s="5"/>
      <c r="V48" s="5"/>
      <c r="W48" s="5"/>
      <c r="X48" s="5"/>
      <c r="Y48" s="5"/>
      <c r="Z48" s="5"/>
      <c r="AA48" s="5"/>
      <c r="AB48" s="5"/>
      <c r="AC48" s="30"/>
    </row>
    <row r="49" spans="2:29" x14ac:dyDescent="0.25">
      <c r="AC49" s="24"/>
    </row>
    <row r="50" spans="2:29" x14ac:dyDescent="0.25">
      <c r="B50" s="19" t="s">
        <v>32</v>
      </c>
      <c r="C50" s="25"/>
      <c r="D50" s="25"/>
      <c r="E50" s="25"/>
      <c r="AC50" s="24"/>
    </row>
    <row r="51" spans="2:29" x14ac:dyDescent="0.25">
      <c r="AC51" s="24"/>
    </row>
    <row r="52" spans="2:29" x14ac:dyDescent="0.25">
      <c r="B52" s="19" t="s">
        <v>33</v>
      </c>
      <c r="C52" s="25"/>
      <c r="G52" s="19" t="s">
        <v>34</v>
      </c>
      <c r="H52" s="25"/>
      <c r="L52" s="19" t="s">
        <v>35</v>
      </c>
      <c r="M52" s="25"/>
      <c r="Q52" s="19" t="s">
        <v>36</v>
      </c>
      <c r="R52" s="25"/>
      <c r="U52" s="19" t="s">
        <v>37</v>
      </c>
      <c r="V52" s="25"/>
      <c r="Z52" s="19" t="s">
        <v>38</v>
      </c>
      <c r="AA52" s="25"/>
      <c r="AC52" s="24"/>
    </row>
    <row r="53" spans="2:29" x14ac:dyDescent="0.25">
      <c r="B53">
        <v>21</v>
      </c>
      <c r="G53">
        <v>21</v>
      </c>
      <c r="L53">
        <v>21</v>
      </c>
      <c r="Q53">
        <v>21</v>
      </c>
      <c r="R53" s="2"/>
      <c r="U53">
        <v>21</v>
      </c>
      <c r="Z53">
        <v>21</v>
      </c>
      <c r="AC53" s="24"/>
    </row>
    <row r="54" spans="2:29" x14ac:dyDescent="0.25">
      <c r="Q54"/>
      <c r="AC54" s="24"/>
    </row>
    <row r="55" spans="2:29" x14ac:dyDescent="0.25">
      <c r="B55" s="19" t="s">
        <v>39</v>
      </c>
      <c r="C55" s="25"/>
      <c r="G55" s="19" t="s">
        <v>40</v>
      </c>
      <c r="H55" s="25"/>
      <c r="L55" s="19" t="s">
        <v>41</v>
      </c>
      <c r="M55" s="25"/>
      <c r="N55" s="25"/>
      <c r="Q55" s="19" t="s">
        <v>42</v>
      </c>
      <c r="R55" s="25"/>
      <c r="U55" s="19" t="s">
        <v>43</v>
      </c>
      <c r="V55" s="25"/>
      <c r="W55" s="25"/>
      <c r="Z55" s="19" t="s">
        <v>44</v>
      </c>
      <c r="AA55" s="25"/>
      <c r="AB55" s="25"/>
      <c r="AC55" s="24"/>
    </row>
    <row r="56" spans="2:29" x14ac:dyDescent="0.25">
      <c r="B56">
        <v>21</v>
      </c>
      <c r="G56">
        <v>21</v>
      </c>
      <c r="L56">
        <v>21</v>
      </c>
      <c r="Q56">
        <v>21</v>
      </c>
      <c r="U56">
        <v>21</v>
      </c>
      <c r="Z56">
        <v>21</v>
      </c>
      <c r="AC56" s="24"/>
    </row>
  </sheetData>
  <mergeCells count="4">
    <mergeCell ref="B12:AC12"/>
    <mergeCell ref="R18:AC18"/>
    <mergeCell ref="X37:AB37"/>
    <mergeCell ref="R41:AC41"/>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C87"/>
  <sheetViews>
    <sheetView topLeftCell="A52" workbookViewId="0">
      <selection activeCell="AC62" sqref="AC62"/>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285</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3" t="s">
        <v>286</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287</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9</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1.5" customHeight="1" x14ac:dyDescent="0.25">
      <c r="B18" s="13" t="s">
        <v>9</v>
      </c>
      <c r="C18" s="14"/>
      <c r="D18" s="14"/>
      <c r="E18" s="14"/>
      <c r="F18" s="14"/>
      <c r="G18" s="14"/>
      <c r="H18" s="14"/>
      <c r="I18" s="14"/>
      <c r="J18" s="14"/>
      <c r="K18" s="14"/>
      <c r="L18" s="14"/>
      <c r="M18" s="14"/>
      <c r="N18" s="14"/>
      <c r="O18" s="14"/>
      <c r="P18" s="14"/>
      <c r="Q18" s="15"/>
      <c r="R18" s="133" t="s">
        <v>229</v>
      </c>
      <c r="S18" s="133"/>
      <c r="T18" s="133"/>
      <c r="U18" s="133"/>
      <c r="V18" s="133"/>
      <c r="W18" s="133"/>
      <c r="X18" s="133"/>
      <c r="Y18" s="133"/>
      <c r="Z18" s="133"/>
      <c r="AA18" s="133"/>
      <c r="AB18" s="133"/>
      <c r="AC18" s="13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210</v>
      </c>
      <c r="C21" s="14"/>
      <c r="D21" s="14"/>
      <c r="E21" s="14"/>
      <c r="F21" s="14"/>
      <c r="G21" s="14"/>
      <c r="H21" s="14"/>
      <c r="I21" s="14"/>
      <c r="J21" s="14"/>
      <c r="K21" s="14"/>
      <c r="L21" s="14"/>
      <c r="M21" s="14"/>
      <c r="N21" s="14"/>
      <c r="O21" s="14"/>
      <c r="P21" s="14"/>
      <c r="Q21" s="15"/>
      <c r="R21" s="13" t="s">
        <v>257</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85000</v>
      </c>
    </row>
    <row r="27" spans="1:29" s="2" customFormat="1" x14ac:dyDescent="0.25">
      <c r="B27" s="23">
        <v>212</v>
      </c>
      <c r="C27" s="23" t="s">
        <v>64</v>
      </c>
      <c r="AC27" s="24">
        <v>30000</v>
      </c>
    </row>
    <row r="28" spans="1:29" x14ac:dyDescent="0.25">
      <c r="B28" s="23">
        <v>214</v>
      </c>
      <c r="C28" s="23" t="s">
        <v>65</v>
      </c>
      <c r="AC28" s="24">
        <v>30000</v>
      </c>
    </row>
    <row r="29" spans="1:29" x14ac:dyDescent="0.25">
      <c r="B29" s="23">
        <v>215</v>
      </c>
      <c r="C29" s="23" t="s">
        <v>52</v>
      </c>
      <c r="AC29" s="24">
        <v>50000</v>
      </c>
    </row>
    <row r="30" spans="1:29" x14ac:dyDescent="0.25">
      <c r="B30" s="23">
        <v>216</v>
      </c>
      <c r="C30" s="23" t="s">
        <v>53</v>
      </c>
      <c r="AC30" s="24">
        <v>300000</v>
      </c>
    </row>
    <row r="31" spans="1:29" x14ac:dyDescent="0.25">
      <c r="B31" s="23">
        <v>218</v>
      </c>
      <c r="C31" s="23" t="s">
        <v>104</v>
      </c>
      <c r="AB31" s="39"/>
      <c r="AC31" s="24">
        <v>35000</v>
      </c>
    </row>
    <row r="32" spans="1:29" x14ac:dyDescent="0.25">
      <c r="B32" s="23">
        <v>221</v>
      </c>
      <c r="C32" s="23" t="s">
        <v>66</v>
      </c>
      <c r="AC32" s="24">
        <v>35000</v>
      </c>
    </row>
    <row r="33" spans="2:29" x14ac:dyDescent="0.25">
      <c r="B33" s="23">
        <v>243</v>
      </c>
      <c r="C33" s="23" t="s">
        <v>288</v>
      </c>
      <c r="AC33" s="24">
        <v>3000</v>
      </c>
    </row>
    <row r="34" spans="2:29" x14ac:dyDescent="0.25">
      <c r="B34" s="23">
        <v>246</v>
      </c>
      <c r="C34" s="23" t="s">
        <v>67</v>
      </c>
      <c r="AC34" s="24">
        <v>3000</v>
      </c>
    </row>
    <row r="35" spans="2:29" x14ac:dyDescent="0.25">
      <c r="B35" s="11">
        <v>248</v>
      </c>
      <c r="C35" s="11" t="s">
        <v>68</v>
      </c>
      <c r="AC35" s="24">
        <v>200000</v>
      </c>
    </row>
    <row r="36" spans="2:29" x14ac:dyDescent="0.25">
      <c r="B36" s="11">
        <v>249</v>
      </c>
      <c r="C36" s="11" t="s">
        <v>166</v>
      </c>
      <c r="AC36" s="24">
        <v>30000</v>
      </c>
    </row>
    <row r="37" spans="2:29" x14ac:dyDescent="0.25">
      <c r="B37" s="11" t="s">
        <v>289</v>
      </c>
      <c r="C37" s="11" t="s">
        <v>290</v>
      </c>
      <c r="AC37" s="24">
        <v>30000</v>
      </c>
    </row>
    <row r="38" spans="2:29" x14ac:dyDescent="0.25">
      <c r="B38" s="11">
        <v>261</v>
      </c>
      <c r="C38" s="11" t="s">
        <v>18</v>
      </c>
      <c r="AC38" s="24">
        <v>12724500</v>
      </c>
    </row>
    <row r="39" spans="2:29" x14ac:dyDescent="0.25">
      <c r="B39" s="11">
        <v>271</v>
      </c>
      <c r="C39" s="23" t="s">
        <v>107</v>
      </c>
      <c r="AC39" s="24">
        <v>100000</v>
      </c>
    </row>
    <row r="40" spans="2:29" x14ac:dyDescent="0.25">
      <c r="B40" s="23">
        <v>272</v>
      </c>
      <c r="C40" s="23" t="s">
        <v>291</v>
      </c>
      <c r="AC40" s="24">
        <v>50000</v>
      </c>
    </row>
    <row r="41" spans="2:29" x14ac:dyDescent="0.25">
      <c r="B41" s="23" t="s">
        <v>292</v>
      </c>
      <c r="C41" s="23" t="s">
        <v>293</v>
      </c>
      <c r="AC41" s="24">
        <v>2000</v>
      </c>
    </row>
    <row r="42" spans="2:29" x14ac:dyDescent="0.25">
      <c r="B42" s="11">
        <v>291</v>
      </c>
      <c r="C42" s="23" t="s">
        <v>282</v>
      </c>
      <c r="AC42" s="24">
        <v>5000</v>
      </c>
    </row>
    <row r="43" spans="2:29" x14ac:dyDescent="0.25">
      <c r="B43" s="23">
        <v>292</v>
      </c>
      <c r="C43" s="23" t="s">
        <v>69</v>
      </c>
      <c r="AC43" s="24">
        <v>15000</v>
      </c>
    </row>
    <row r="44" spans="2:29" x14ac:dyDescent="0.25">
      <c r="B44" s="23">
        <v>294</v>
      </c>
      <c r="C44" s="23" t="s">
        <v>108</v>
      </c>
      <c r="AC44" s="24">
        <v>15000</v>
      </c>
    </row>
    <row r="45" spans="2:29" x14ac:dyDescent="0.25">
      <c r="B45" s="23">
        <v>296</v>
      </c>
      <c r="C45" s="23" t="s">
        <v>54</v>
      </c>
      <c r="AC45" s="24">
        <v>50000</v>
      </c>
    </row>
    <row r="46" spans="2:29" x14ac:dyDescent="0.25">
      <c r="B46" s="23">
        <v>298</v>
      </c>
      <c r="C46" s="23" t="s">
        <v>169</v>
      </c>
      <c r="AC46" s="24">
        <v>15000</v>
      </c>
    </row>
    <row r="47" spans="2:29" x14ac:dyDescent="0.25">
      <c r="B47" s="23">
        <v>299</v>
      </c>
      <c r="C47" s="23" t="s">
        <v>109</v>
      </c>
      <c r="AC47" s="24">
        <v>15000</v>
      </c>
    </row>
    <row r="48" spans="2:29" x14ac:dyDescent="0.25">
      <c r="B48" s="11">
        <v>318</v>
      </c>
      <c r="C48" s="11" t="s">
        <v>70</v>
      </c>
      <c r="AC48" s="24">
        <v>50000</v>
      </c>
    </row>
    <row r="49" spans="2:29" x14ac:dyDescent="0.25">
      <c r="B49" s="23">
        <v>323</v>
      </c>
      <c r="C49" s="23" t="s">
        <v>294</v>
      </c>
      <c r="AC49" s="24">
        <v>300000</v>
      </c>
    </row>
    <row r="50" spans="2:29" x14ac:dyDescent="0.25">
      <c r="B50" s="11">
        <v>328</v>
      </c>
      <c r="C50" s="11" t="s">
        <v>295</v>
      </c>
      <c r="AC50" s="24">
        <v>15000000</v>
      </c>
    </row>
    <row r="51" spans="2:29" x14ac:dyDescent="0.25">
      <c r="B51" s="11" t="s">
        <v>296</v>
      </c>
      <c r="C51" s="11" t="s">
        <v>126</v>
      </c>
      <c r="AC51" s="24">
        <v>50000</v>
      </c>
    </row>
    <row r="52" spans="2:29" x14ac:dyDescent="0.25">
      <c r="B52" s="23">
        <v>345</v>
      </c>
      <c r="C52" s="23" t="s">
        <v>297</v>
      </c>
      <c r="AC52" s="24">
        <v>500000</v>
      </c>
    </row>
    <row r="53" spans="2:29" x14ac:dyDescent="0.25">
      <c r="B53" s="11">
        <v>347</v>
      </c>
      <c r="C53" s="11" t="s">
        <v>273</v>
      </c>
      <c r="AC53" s="24">
        <v>5000</v>
      </c>
    </row>
    <row r="54" spans="2:29" x14ac:dyDescent="0.25">
      <c r="B54" s="11">
        <v>351</v>
      </c>
      <c r="C54" s="11" t="s">
        <v>73</v>
      </c>
      <c r="AC54" s="24">
        <v>30000</v>
      </c>
    </row>
    <row r="55" spans="2:29" x14ac:dyDescent="0.25">
      <c r="B55" s="11">
        <v>355</v>
      </c>
      <c r="C55" s="11" t="s">
        <v>55</v>
      </c>
      <c r="AC55" s="24">
        <v>30000</v>
      </c>
    </row>
    <row r="56" spans="2:29" x14ac:dyDescent="0.25">
      <c r="B56" s="23">
        <v>357</v>
      </c>
      <c r="C56" s="23" t="s">
        <v>74</v>
      </c>
      <c r="AC56" s="24">
        <v>30000</v>
      </c>
    </row>
    <row r="57" spans="2:29" x14ac:dyDescent="0.25">
      <c r="B57" s="11">
        <v>371</v>
      </c>
      <c r="C57" s="11" t="s">
        <v>19</v>
      </c>
      <c r="AC57" s="24">
        <v>10000</v>
      </c>
    </row>
    <row r="58" spans="2:29" x14ac:dyDescent="0.25">
      <c r="B58" s="11">
        <v>372</v>
      </c>
      <c r="C58" s="11" t="s">
        <v>20</v>
      </c>
      <c r="AC58" s="24">
        <v>30000</v>
      </c>
    </row>
    <row r="59" spans="2:29" x14ac:dyDescent="0.25">
      <c r="B59" s="11">
        <v>375</v>
      </c>
      <c r="C59" s="11" t="s">
        <v>21</v>
      </c>
      <c r="AC59" s="24">
        <v>10000</v>
      </c>
    </row>
    <row r="60" spans="2:29" x14ac:dyDescent="0.25">
      <c r="B60" s="11">
        <v>511</v>
      </c>
      <c r="C60" s="11" t="s">
        <v>24</v>
      </c>
      <c r="AC60" s="24">
        <v>300000</v>
      </c>
    </row>
    <row r="61" spans="2:29" x14ac:dyDescent="0.25">
      <c r="B61" s="11">
        <v>519</v>
      </c>
      <c r="C61" s="11" t="s">
        <v>25</v>
      </c>
      <c r="AC61" s="24">
        <v>50000</v>
      </c>
    </row>
    <row r="62" spans="2:29" x14ac:dyDescent="0.25">
      <c r="B62" s="11">
        <v>523</v>
      </c>
      <c r="C62" s="11" t="s">
        <v>143</v>
      </c>
      <c r="AC62" s="24">
        <v>5000</v>
      </c>
    </row>
    <row r="64" spans="2:29" x14ac:dyDescent="0.25">
      <c r="AA64" s="25"/>
      <c r="AB64" s="26" t="s">
        <v>27</v>
      </c>
      <c r="AC64" s="27">
        <f>SUM(AC26:AC62)</f>
        <v>30222500</v>
      </c>
    </row>
    <row r="65" spans="2:29" x14ac:dyDescent="0.25">
      <c r="X65" s="132"/>
      <c r="Y65" s="132"/>
      <c r="Z65" s="132"/>
      <c r="AA65" s="132"/>
      <c r="AB65" s="132"/>
      <c r="AC65" s="29"/>
    </row>
    <row r="66" spans="2:29" x14ac:dyDescent="0.25">
      <c r="AC66" s="29"/>
    </row>
    <row r="67" spans="2:29" x14ac:dyDescent="0.25">
      <c r="B67" s="5"/>
      <c r="C67" s="5"/>
      <c r="D67" s="5"/>
      <c r="E67" s="5"/>
      <c r="F67" s="5"/>
      <c r="G67" s="5"/>
      <c r="H67" s="5"/>
      <c r="I67" s="5"/>
      <c r="J67" s="5"/>
      <c r="K67" s="5"/>
      <c r="L67" s="5"/>
      <c r="M67" s="5"/>
      <c r="N67" s="5"/>
      <c r="O67" s="5"/>
      <c r="P67" s="5"/>
      <c r="Q67" s="6"/>
      <c r="R67" s="5"/>
      <c r="S67" s="5"/>
      <c r="T67" s="5"/>
      <c r="U67" s="5"/>
      <c r="V67" s="5"/>
      <c r="W67" s="5"/>
      <c r="X67" s="5"/>
      <c r="Y67" s="5"/>
      <c r="Z67" s="5"/>
      <c r="AA67" s="5"/>
      <c r="AB67" s="5"/>
      <c r="AC67" s="30"/>
    </row>
    <row r="68" spans="2:29" x14ac:dyDescent="0.25">
      <c r="AC68" s="24"/>
    </row>
    <row r="69" spans="2:29" x14ac:dyDescent="0.25">
      <c r="B69" s="19" t="s">
        <v>28</v>
      </c>
      <c r="C69" s="25"/>
      <c r="D69" s="25"/>
      <c r="R69" s="19" t="s">
        <v>29</v>
      </c>
      <c r="S69" s="25"/>
      <c r="T69" s="25"/>
      <c r="AC69" s="24"/>
    </row>
    <row r="70" spans="2:29" x14ac:dyDescent="0.25">
      <c r="B70" s="31"/>
      <c r="R70" s="134"/>
      <c r="S70" s="134"/>
      <c r="T70" s="134"/>
      <c r="U70" s="134"/>
      <c r="V70" s="134"/>
      <c r="W70" s="134"/>
      <c r="X70" s="134"/>
      <c r="Y70" s="134"/>
      <c r="Z70" s="134"/>
      <c r="AA70" s="134"/>
      <c r="AB70" s="134"/>
      <c r="AC70" s="134"/>
    </row>
    <row r="71" spans="2:29" x14ac:dyDescent="0.25">
      <c r="AC71" s="24"/>
    </row>
    <row r="72" spans="2:29" x14ac:dyDescent="0.25">
      <c r="B72" s="19" t="s">
        <v>30</v>
      </c>
      <c r="C72" s="25"/>
      <c r="D72" s="25"/>
      <c r="AC72" s="24"/>
    </row>
    <row r="73" spans="2:29" x14ac:dyDescent="0.25">
      <c r="AC73" s="24"/>
    </row>
    <row r="74" spans="2:29" x14ac:dyDescent="0.25">
      <c r="AC74" s="24"/>
    </row>
    <row r="75" spans="2:29" x14ac:dyDescent="0.25">
      <c r="B75" s="19" t="s">
        <v>31</v>
      </c>
      <c r="C75" s="25"/>
      <c r="D75" s="25"/>
      <c r="AC75" s="24"/>
    </row>
    <row r="76" spans="2:29" x14ac:dyDescent="0.25">
      <c r="AC76" s="24"/>
    </row>
    <row r="77" spans="2:29" x14ac:dyDescent="0.25">
      <c r="AC77" s="24"/>
    </row>
    <row r="78" spans="2:29" x14ac:dyDescent="0.25">
      <c r="B78" s="5"/>
      <c r="C78" s="5"/>
      <c r="D78" s="5"/>
      <c r="E78" s="5"/>
      <c r="F78" s="5"/>
      <c r="G78" s="5"/>
      <c r="H78" s="5"/>
      <c r="I78" s="5"/>
      <c r="J78" s="5"/>
      <c r="K78" s="5"/>
      <c r="L78" s="5"/>
      <c r="M78" s="5"/>
      <c r="N78" s="5"/>
      <c r="O78" s="5"/>
      <c r="P78" s="5"/>
      <c r="Q78" s="6"/>
      <c r="R78" s="5"/>
      <c r="S78" s="5"/>
      <c r="T78" s="5"/>
      <c r="U78" s="5"/>
      <c r="V78" s="5"/>
      <c r="W78" s="5"/>
      <c r="X78" s="5"/>
      <c r="Y78" s="5"/>
      <c r="Z78" s="5"/>
      <c r="AA78" s="5"/>
      <c r="AB78" s="5"/>
      <c r="AC78" s="30"/>
    </row>
    <row r="79" spans="2:29" x14ac:dyDescent="0.25">
      <c r="AC79" s="24"/>
    </row>
    <row r="80" spans="2:29" x14ac:dyDescent="0.25">
      <c r="B80" s="19" t="s">
        <v>32</v>
      </c>
      <c r="C80" s="25"/>
      <c r="D80" s="25"/>
      <c r="E80" s="25"/>
      <c r="AC80" s="24"/>
    </row>
    <row r="81" spans="2:29" x14ac:dyDescent="0.25">
      <c r="AC81" s="24"/>
    </row>
    <row r="82" spans="2:29" x14ac:dyDescent="0.25">
      <c r="AC82" s="24"/>
    </row>
    <row r="83" spans="2:29" x14ac:dyDescent="0.25">
      <c r="B83" s="19" t="s">
        <v>33</v>
      </c>
      <c r="C83" s="25"/>
      <c r="G83" s="19" t="s">
        <v>34</v>
      </c>
      <c r="H83" s="25"/>
      <c r="L83" s="19" t="s">
        <v>35</v>
      </c>
      <c r="M83" s="25"/>
      <c r="Q83" s="19" t="s">
        <v>36</v>
      </c>
      <c r="R83" s="25"/>
      <c r="U83" s="19" t="s">
        <v>37</v>
      </c>
      <c r="V83" s="25"/>
      <c r="Z83" s="19" t="s">
        <v>38</v>
      </c>
      <c r="AA83" s="25"/>
      <c r="AC83" s="24"/>
    </row>
    <row r="84" spans="2:29" x14ac:dyDescent="0.25">
      <c r="Q84"/>
      <c r="R84" s="2"/>
      <c r="AC84" s="24"/>
    </row>
    <row r="85" spans="2:29" x14ac:dyDescent="0.25">
      <c r="Q85"/>
      <c r="AC85" s="24"/>
    </row>
    <row r="86" spans="2:29" x14ac:dyDescent="0.25">
      <c r="B86" s="19" t="s">
        <v>39</v>
      </c>
      <c r="C86" s="25"/>
      <c r="G86" s="19" t="s">
        <v>40</v>
      </c>
      <c r="H86" s="25"/>
      <c r="L86" s="19" t="s">
        <v>41</v>
      </c>
      <c r="M86" s="25"/>
      <c r="N86" s="25"/>
      <c r="Q86" s="19" t="s">
        <v>42</v>
      </c>
      <c r="R86" s="25"/>
      <c r="U86" s="19" t="s">
        <v>43</v>
      </c>
      <c r="V86" s="25"/>
      <c r="W86" s="25"/>
      <c r="Z86" s="19" t="s">
        <v>44</v>
      </c>
      <c r="AA86" s="25"/>
      <c r="AB86" s="25"/>
      <c r="AC86" s="24"/>
    </row>
    <row r="87" spans="2:29" x14ac:dyDescent="0.25">
      <c r="Q87"/>
      <c r="AC87" s="24"/>
    </row>
  </sheetData>
  <mergeCells count="3">
    <mergeCell ref="R18:AC18"/>
    <mergeCell ref="X65:AB65"/>
    <mergeCell ref="R70:AC70"/>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AC110"/>
  <sheetViews>
    <sheetView topLeftCell="A40" workbookViewId="0">
      <selection activeCell="A36" sqref="A36"/>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x14ac:dyDescent="0.25">
      <c r="B3" s="58" t="s">
        <v>298</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299</v>
      </c>
      <c r="C9" s="14"/>
      <c r="D9" s="14"/>
      <c r="E9" s="14"/>
      <c r="F9" s="14"/>
      <c r="G9" s="14"/>
      <c r="H9" s="14"/>
      <c r="I9" s="14"/>
      <c r="J9" s="14"/>
      <c r="K9" s="14"/>
      <c r="L9" s="14"/>
      <c r="M9" s="14"/>
      <c r="N9" s="14"/>
      <c r="O9" s="14"/>
      <c r="P9" s="14"/>
      <c r="Q9" s="15"/>
      <c r="R9" s="14"/>
      <c r="S9" s="14"/>
      <c r="T9" s="14"/>
      <c r="U9" s="14"/>
      <c r="V9" s="14"/>
      <c r="W9" s="14"/>
      <c r="X9" s="14"/>
      <c r="Y9" s="14"/>
      <c r="Z9" s="14"/>
      <c r="AA9" s="14"/>
      <c r="AB9" s="14"/>
      <c r="AC9" s="59" t="s">
        <v>47</v>
      </c>
    </row>
    <row r="10" spans="1:29" x14ac:dyDescent="0.25">
      <c r="B10" s="12" t="s">
        <v>300</v>
      </c>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12"/>
      <c r="C11" s="12"/>
      <c r="D11" s="12"/>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9" t="s">
        <v>6</v>
      </c>
      <c r="C12" s="10"/>
      <c r="D12" s="10"/>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ht="30.75" customHeight="1" x14ac:dyDescent="0.25">
      <c r="B13" s="149" t="s">
        <v>301</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row>
    <row r="14" spans="1:29" x14ac:dyDescent="0.25">
      <c r="B14" s="12"/>
      <c r="C14" s="12"/>
      <c r="D14" s="12"/>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9" t="s">
        <v>8</v>
      </c>
      <c r="C15" s="10"/>
      <c r="D15" s="10"/>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ht="48" customHeight="1" x14ac:dyDescent="0.25">
      <c r="B16" s="149" t="s">
        <v>302</v>
      </c>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row>
    <row r="17" spans="1:29" x14ac:dyDescent="0.25">
      <c r="B17" s="12"/>
      <c r="C17" s="12"/>
      <c r="D17" s="12"/>
      <c r="E17" s="12"/>
      <c r="F17" s="12"/>
      <c r="G17" s="12"/>
      <c r="H17" s="12"/>
      <c r="I17" s="12"/>
      <c r="J17" s="12"/>
      <c r="K17" s="12"/>
      <c r="L17" s="12"/>
      <c r="M17" s="12"/>
      <c r="N17" s="12"/>
      <c r="O17" s="12"/>
      <c r="P17" s="12"/>
      <c r="Q17" s="11"/>
      <c r="R17" s="12"/>
      <c r="S17" s="12"/>
      <c r="T17" s="12"/>
      <c r="U17" s="12"/>
      <c r="V17" s="12"/>
      <c r="W17" s="12"/>
      <c r="X17" s="12"/>
      <c r="Y17" s="12"/>
      <c r="Z17" s="12"/>
      <c r="AA17" s="12"/>
      <c r="AB17" s="7"/>
      <c r="AC17" s="7"/>
    </row>
    <row r="18" spans="1:29" x14ac:dyDescent="0.25">
      <c r="B18" s="9" t="s">
        <v>10</v>
      </c>
      <c r="C18" s="10"/>
      <c r="D18" s="10"/>
      <c r="E18" s="12"/>
      <c r="F18" s="12"/>
      <c r="G18" s="12"/>
      <c r="H18" s="12"/>
      <c r="I18" s="12"/>
      <c r="J18" s="12"/>
      <c r="K18" s="12"/>
      <c r="L18" s="12"/>
      <c r="M18" s="12"/>
      <c r="N18" s="12"/>
      <c r="O18" s="12"/>
      <c r="P18" s="12"/>
      <c r="Q18" s="11"/>
      <c r="R18" s="9" t="s">
        <v>11</v>
      </c>
      <c r="S18" s="10"/>
      <c r="T18" s="10"/>
      <c r="U18" s="10"/>
      <c r="V18" s="10"/>
      <c r="W18" s="12"/>
      <c r="X18" s="12"/>
      <c r="Y18" s="12"/>
      <c r="Z18" s="12"/>
      <c r="AA18" s="12"/>
      <c r="AB18" s="7"/>
      <c r="AC18" s="7"/>
    </row>
    <row r="19" spans="1:29" ht="30.75" customHeight="1" x14ac:dyDescent="0.25">
      <c r="B19" s="60" t="s">
        <v>303</v>
      </c>
      <c r="C19" s="14"/>
      <c r="D19" s="14"/>
      <c r="E19" s="14"/>
      <c r="F19" s="14"/>
      <c r="G19" s="14"/>
      <c r="H19" s="14"/>
      <c r="I19" s="14"/>
      <c r="J19" s="14"/>
      <c r="K19" s="14"/>
      <c r="L19" s="14"/>
      <c r="M19" s="14"/>
      <c r="N19" s="14"/>
      <c r="O19" s="14"/>
      <c r="P19" s="14"/>
      <c r="Q19" s="15"/>
      <c r="R19" s="149" t="s">
        <v>304</v>
      </c>
      <c r="S19" s="149"/>
      <c r="T19" s="149"/>
      <c r="U19" s="149"/>
      <c r="V19" s="149"/>
      <c r="W19" s="149"/>
      <c r="X19" s="149"/>
      <c r="Y19" s="149"/>
      <c r="Z19" s="149"/>
      <c r="AA19" s="149"/>
      <c r="AB19" s="149"/>
      <c r="AC19" s="149"/>
    </row>
    <row r="20" spans="1:29" x14ac:dyDescent="0.25">
      <c r="B20" s="12"/>
      <c r="C20" s="12"/>
      <c r="D20" s="12"/>
      <c r="E20" s="12"/>
      <c r="F20" s="12"/>
      <c r="G20" s="12"/>
      <c r="H20" s="12"/>
      <c r="I20" s="12"/>
      <c r="J20" s="12"/>
      <c r="K20" s="12"/>
      <c r="L20" s="12"/>
      <c r="M20" s="12"/>
      <c r="N20" s="12"/>
      <c r="O20" s="12"/>
      <c r="P20" s="12"/>
      <c r="Q20" s="11"/>
      <c r="R20" s="12"/>
      <c r="S20" s="12"/>
      <c r="T20" s="12"/>
      <c r="U20" s="12"/>
      <c r="V20" s="12"/>
      <c r="W20" s="12"/>
      <c r="X20" s="12"/>
      <c r="Y20" s="12"/>
      <c r="Z20" s="12"/>
      <c r="AA20" s="12"/>
      <c r="AB20" s="7"/>
      <c r="AC20" s="7"/>
    </row>
    <row r="21" spans="1:29" x14ac:dyDescent="0.25">
      <c r="B21" s="9" t="s">
        <v>12</v>
      </c>
      <c r="C21" s="10"/>
      <c r="D21" s="10"/>
      <c r="E21" s="10"/>
      <c r="F21" s="12"/>
      <c r="G21" s="12"/>
      <c r="H21" s="12"/>
      <c r="I21" s="12"/>
      <c r="J21" s="12"/>
      <c r="K21" s="12"/>
      <c r="L21" s="12"/>
      <c r="M21" s="12"/>
      <c r="N21" s="12"/>
      <c r="O21" s="12"/>
      <c r="P21" s="12"/>
      <c r="Q21" s="11"/>
      <c r="R21" s="9" t="s">
        <v>13</v>
      </c>
      <c r="S21" s="10"/>
      <c r="T21" s="10"/>
      <c r="U21" s="12"/>
      <c r="V21" s="12"/>
      <c r="W21" s="12"/>
      <c r="X21" s="12"/>
      <c r="Y21" s="12"/>
      <c r="Z21" s="12"/>
      <c r="AA21" s="12"/>
      <c r="AB21" s="7"/>
      <c r="AC21" s="7"/>
    </row>
    <row r="22" spans="1:29" ht="15.75" x14ac:dyDescent="0.25">
      <c r="B22" s="7" t="s">
        <v>210</v>
      </c>
      <c r="C22" s="14"/>
      <c r="D22" s="14"/>
      <c r="E22" s="14"/>
      <c r="F22" s="14"/>
      <c r="G22" s="14"/>
      <c r="H22" s="14"/>
      <c r="I22" s="14"/>
      <c r="J22" s="14"/>
      <c r="K22" s="14"/>
      <c r="L22" s="14"/>
      <c r="M22" s="14"/>
      <c r="N22" s="14"/>
      <c r="O22" s="14"/>
      <c r="P22" s="14"/>
      <c r="Q22" s="15"/>
      <c r="R22" s="7" t="s">
        <v>305</v>
      </c>
      <c r="S22" s="14"/>
      <c r="T22" s="12"/>
      <c r="U22" s="12"/>
      <c r="V22" s="12"/>
      <c r="W22" s="12"/>
      <c r="X22" s="12"/>
      <c r="Y22" s="12"/>
      <c r="Z22" s="12"/>
      <c r="AA22" s="12"/>
      <c r="AB22" s="7"/>
      <c r="AC22" s="7"/>
    </row>
    <row r="23" spans="1:29" x14ac:dyDescent="0.25">
      <c r="A23" s="5"/>
      <c r="B23" s="17"/>
      <c r="C23" s="17"/>
      <c r="D23" s="17"/>
      <c r="E23" s="17"/>
      <c r="F23" s="17"/>
      <c r="G23" s="17"/>
      <c r="H23" s="17"/>
      <c r="I23" s="17"/>
      <c r="J23" s="17"/>
      <c r="K23" s="17"/>
      <c r="L23" s="17"/>
      <c r="M23" s="17"/>
      <c r="N23" s="17"/>
      <c r="O23" s="17"/>
      <c r="P23" s="17"/>
      <c r="Q23" s="18"/>
      <c r="R23" s="17"/>
      <c r="S23" s="17"/>
      <c r="T23" s="17"/>
      <c r="U23" s="17"/>
      <c r="V23" s="17"/>
      <c r="W23" s="17"/>
      <c r="X23" s="17"/>
      <c r="Y23" s="17"/>
      <c r="Z23" s="17"/>
      <c r="AA23" s="17"/>
      <c r="AB23" s="5"/>
      <c r="AC23" s="5"/>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A25" s="2"/>
      <c r="B25" s="2"/>
      <c r="C25" s="2"/>
      <c r="D25" s="2"/>
      <c r="E25" s="2"/>
      <c r="F25" s="2"/>
      <c r="G25" s="2"/>
      <c r="H25" s="2"/>
      <c r="I25" s="2"/>
      <c r="J25" s="2"/>
      <c r="K25" s="2"/>
      <c r="L25" s="2"/>
      <c r="M25" s="2"/>
      <c r="N25" s="2"/>
      <c r="O25" s="2"/>
      <c r="P25" s="2"/>
      <c r="R25" s="2"/>
      <c r="S25" s="2"/>
      <c r="T25" s="2"/>
      <c r="U25" s="2"/>
      <c r="V25" s="2"/>
      <c r="W25" s="2"/>
      <c r="X25" s="2"/>
      <c r="Y25" s="2"/>
      <c r="Z25" s="2"/>
      <c r="AA25" s="2"/>
      <c r="AB25" s="2"/>
      <c r="AC25" s="2"/>
    </row>
    <row r="26" spans="1:29" x14ac:dyDescent="0.25">
      <c r="B26" s="19" t="s">
        <v>15</v>
      </c>
      <c r="C26" s="20"/>
      <c r="N26" s="2"/>
      <c r="O26" s="21"/>
      <c r="P26" s="21"/>
      <c r="R26" s="21"/>
      <c r="S26" s="21"/>
      <c r="T26" s="2"/>
      <c r="AC26" s="22" t="s">
        <v>16</v>
      </c>
    </row>
    <row r="27" spans="1:29" x14ac:dyDescent="0.25">
      <c r="B27" s="23">
        <v>211</v>
      </c>
      <c r="C27" s="23" t="s">
        <v>17</v>
      </c>
      <c r="AC27" s="34">
        <v>40000</v>
      </c>
    </row>
    <row r="28" spans="1:29" x14ac:dyDescent="0.25">
      <c r="B28" s="23">
        <v>214</v>
      </c>
      <c r="C28" s="23" t="s">
        <v>65</v>
      </c>
      <c r="AC28" s="34">
        <v>30000</v>
      </c>
    </row>
    <row r="29" spans="1:29" x14ac:dyDescent="0.25">
      <c r="B29" s="23">
        <v>215</v>
      </c>
      <c r="C29" s="23" t="s">
        <v>52</v>
      </c>
      <c r="AC29" s="34">
        <v>22000</v>
      </c>
    </row>
    <row r="30" spans="1:29" x14ac:dyDescent="0.25">
      <c r="B30" s="23">
        <v>221</v>
      </c>
      <c r="C30" s="23" t="s">
        <v>66</v>
      </c>
      <c r="AC30" s="34">
        <v>2500</v>
      </c>
    </row>
    <row r="31" spans="1:29" x14ac:dyDescent="0.25">
      <c r="B31" s="11">
        <v>261</v>
      </c>
      <c r="C31" s="11" t="s">
        <v>18</v>
      </c>
      <c r="AC31" s="34">
        <v>38000</v>
      </c>
    </row>
    <row r="32" spans="1:29" x14ac:dyDescent="0.25">
      <c r="B32" s="11">
        <v>291</v>
      </c>
      <c r="C32" s="23" t="s">
        <v>282</v>
      </c>
      <c r="AC32" s="34">
        <v>1000</v>
      </c>
    </row>
    <row r="33" spans="2:29" x14ac:dyDescent="0.25">
      <c r="B33" s="23">
        <v>294</v>
      </c>
      <c r="C33" s="23" t="s">
        <v>108</v>
      </c>
      <c r="AC33" s="34">
        <v>2000</v>
      </c>
    </row>
    <row r="34" spans="2:29" x14ac:dyDescent="0.25">
      <c r="B34" s="23">
        <v>296</v>
      </c>
      <c r="C34" s="23" t="s">
        <v>54</v>
      </c>
      <c r="AC34" s="34">
        <v>1300</v>
      </c>
    </row>
    <row r="35" spans="2:29" x14ac:dyDescent="0.25">
      <c r="B35" s="11">
        <v>318</v>
      </c>
      <c r="C35" s="11" t="s">
        <v>70</v>
      </c>
      <c r="AC35" s="34">
        <v>3000</v>
      </c>
    </row>
    <row r="36" spans="2:29" x14ac:dyDescent="0.25">
      <c r="B36" s="11">
        <v>334</v>
      </c>
      <c r="C36" s="11" t="s">
        <v>72</v>
      </c>
      <c r="AC36" s="34">
        <v>5000</v>
      </c>
    </row>
    <row r="37" spans="2:29" x14ac:dyDescent="0.25">
      <c r="B37" s="11">
        <v>336</v>
      </c>
      <c r="C37" s="11" t="s">
        <v>126</v>
      </c>
      <c r="AC37" s="34">
        <v>5000</v>
      </c>
    </row>
    <row r="38" spans="2:29" x14ac:dyDescent="0.25">
      <c r="B38" s="11">
        <v>351</v>
      </c>
      <c r="C38" s="11" t="s">
        <v>73</v>
      </c>
      <c r="AC38" s="34">
        <v>500</v>
      </c>
    </row>
    <row r="39" spans="2:29" x14ac:dyDescent="0.25">
      <c r="B39" s="11">
        <v>371</v>
      </c>
      <c r="C39" s="11" t="s">
        <v>19</v>
      </c>
      <c r="AC39" s="34">
        <v>15000</v>
      </c>
    </row>
    <row r="40" spans="2:29" x14ac:dyDescent="0.25">
      <c r="B40" s="11">
        <v>372</v>
      </c>
      <c r="C40" s="11" t="s">
        <v>20</v>
      </c>
      <c r="AC40" s="34">
        <v>10000</v>
      </c>
    </row>
    <row r="41" spans="2:29" x14ac:dyDescent="0.25">
      <c r="B41" s="11">
        <v>375</v>
      </c>
      <c r="C41" s="11" t="s">
        <v>21</v>
      </c>
      <c r="AC41" s="34">
        <v>12000</v>
      </c>
    </row>
    <row r="42" spans="2:29" x14ac:dyDescent="0.25">
      <c r="B42" s="11">
        <v>519</v>
      </c>
      <c r="C42" s="11" t="s">
        <v>25</v>
      </c>
      <c r="AC42" s="34">
        <v>900</v>
      </c>
    </row>
    <row r="44" spans="2:29" x14ac:dyDescent="0.25">
      <c r="AA44" s="25"/>
      <c r="AB44" s="26" t="s">
        <v>27</v>
      </c>
      <c r="AC44" s="27">
        <f>SUM(AC27:AC42)</f>
        <v>188200</v>
      </c>
    </row>
    <row r="45" spans="2:29" x14ac:dyDescent="0.25">
      <c r="X45" s="28"/>
      <c r="Y45" s="28"/>
      <c r="Z45" s="28"/>
      <c r="AA45" s="28"/>
      <c r="AB45" s="28"/>
      <c r="AC45" s="29"/>
    </row>
    <row r="46" spans="2:29" x14ac:dyDescent="0.25">
      <c r="AC46" s="29"/>
    </row>
    <row r="47" spans="2:29" x14ac:dyDescent="0.25">
      <c r="B47" s="5"/>
      <c r="C47" s="5"/>
      <c r="D47" s="5"/>
      <c r="E47" s="5"/>
      <c r="F47" s="5"/>
      <c r="G47" s="5"/>
      <c r="H47" s="5"/>
      <c r="I47" s="5"/>
      <c r="J47" s="5"/>
      <c r="K47" s="5"/>
      <c r="L47" s="5"/>
      <c r="M47" s="5"/>
      <c r="N47" s="5"/>
      <c r="O47" s="5"/>
      <c r="P47" s="5"/>
      <c r="Q47" s="6"/>
      <c r="R47" s="5"/>
      <c r="S47" s="5"/>
      <c r="T47" s="5"/>
      <c r="U47" s="5"/>
      <c r="V47" s="5"/>
      <c r="W47" s="5"/>
      <c r="X47" s="5"/>
      <c r="Y47" s="5"/>
      <c r="Z47" s="5"/>
      <c r="AA47" s="5"/>
      <c r="AB47" s="5"/>
      <c r="AC47" s="30"/>
    </row>
    <row r="48" spans="2:29" x14ac:dyDescent="0.25">
      <c r="AC48" s="24"/>
    </row>
    <row r="49" spans="2:29" x14ac:dyDescent="0.25">
      <c r="B49" s="19" t="s">
        <v>28</v>
      </c>
      <c r="C49" s="25"/>
      <c r="D49" s="25"/>
      <c r="R49" s="19" t="s">
        <v>29</v>
      </c>
      <c r="S49" s="25"/>
      <c r="T49" s="25"/>
      <c r="AC49" s="24"/>
    </row>
    <row r="50" spans="2:29" ht="27.75" customHeight="1" x14ac:dyDescent="0.25">
      <c r="B50" s="140" t="s">
        <v>306</v>
      </c>
      <c r="C50" s="140"/>
      <c r="D50" s="140"/>
      <c r="E50" s="140"/>
      <c r="F50" s="140"/>
      <c r="G50" s="140"/>
      <c r="H50" s="140"/>
      <c r="I50" s="140"/>
      <c r="J50" s="140"/>
      <c r="K50" s="140"/>
      <c r="L50" s="140"/>
      <c r="M50" s="140"/>
      <c r="N50" s="140"/>
      <c r="O50" s="140"/>
      <c r="P50" s="140"/>
      <c r="R50" s="31" t="s">
        <v>307</v>
      </c>
      <c r="S50" s="32"/>
      <c r="T50" s="32"/>
      <c r="U50" s="32"/>
      <c r="V50" s="32"/>
      <c r="W50" s="32"/>
      <c r="X50" s="32"/>
      <c r="Y50" s="32"/>
      <c r="Z50" s="32"/>
      <c r="AA50" s="32"/>
      <c r="AB50" s="32"/>
      <c r="AC50" s="32"/>
    </row>
    <row r="51" spans="2:29" ht="27.75" customHeight="1" x14ac:dyDescent="0.25">
      <c r="B51" s="61"/>
      <c r="C51" s="61"/>
      <c r="D51" s="61"/>
      <c r="E51" s="61"/>
      <c r="F51" s="61"/>
      <c r="G51" s="61"/>
      <c r="H51" s="61"/>
      <c r="I51" s="61"/>
      <c r="J51" s="61"/>
      <c r="K51" s="61"/>
      <c r="L51" s="61"/>
      <c r="M51" s="61"/>
      <c r="N51" s="61"/>
      <c r="O51" s="61"/>
      <c r="P51" s="61"/>
      <c r="R51" s="31"/>
      <c r="S51" s="32"/>
      <c r="T51" s="32"/>
      <c r="U51" s="32"/>
      <c r="V51" s="32"/>
      <c r="W51" s="32"/>
      <c r="X51" s="32"/>
      <c r="Y51" s="32"/>
      <c r="Z51" s="32"/>
      <c r="AA51" s="32"/>
      <c r="AB51" s="32"/>
      <c r="AC51" s="32"/>
    </row>
    <row r="52" spans="2:29" ht="27.75" customHeight="1" x14ac:dyDescent="0.25">
      <c r="B52" s="61"/>
      <c r="C52" s="61"/>
      <c r="D52" s="61"/>
      <c r="E52" s="61"/>
      <c r="F52" s="61"/>
      <c r="G52" s="61"/>
      <c r="H52" s="61"/>
      <c r="I52" s="61"/>
      <c r="J52" s="61"/>
      <c r="K52" s="61"/>
      <c r="L52" s="61"/>
      <c r="M52" s="61"/>
      <c r="N52" s="61"/>
      <c r="O52" s="61"/>
      <c r="P52" s="61"/>
      <c r="R52" s="31"/>
      <c r="S52" s="32"/>
      <c r="T52" s="32"/>
      <c r="U52" s="32"/>
      <c r="V52" s="32"/>
      <c r="W52" s="32"/>
      <c r="X52" s="32"/>
      <c r="Y52" s="32"/>
      <c r="Z52" s="32"/>
      <c r="AA52" s="32"/>
      <c r="AB52" s="32"/>
      <c r="AC52" s="32"/>
    </row>
    <row r="53" spans="2:29" x14ac:dyDescent="0.25">
      <c r="AC53" s="24"/>
    </row>
    <row r="54" spans="2:29" x14ac:dyDescent="0.25">
      <c r="B54" s="19" t="s">
        <v>30</v>
      </c>
      <c r="C54" s="25"/>
      <c r="D54" s="25"/>
      <c r="AC54" s="24"/>
    </row>
    <row r="55" spans="2:29" x14ac:dyDescent="0.25">
      <c r="B55">
        <v>0</v>
      </c>
      <c r="AC55" s="24"/>
    </row>
    <row r="56" spans="2:29" x14ac:dyDescent="0.25">
      <c r="AC56" s="24"/>
    </row>
    <row r="57" spans="2:29" x14ac:dyDescent="0.25">
      <c r="B57" s="19" t="s">
        <v>31</v>
      </c>
      <c r="C57" s="25"/>
      <c r="D57" s="25"/>
      <c r="AC57" s="24"/>
    </row>
    <row r="58" spans="2:29" x14ac:dyDescent="0.25">
      <c r="B58">
        <v>10</v>
      </c>
      <c r="AC58" s="24"/>
    </row>
    <row r="59" spans="2:29" x14ac:dyDescent="0.25">
      <c r="B59" s="5"/>
      <c r="C59" s="5"/>
      <c r="D59" s="5"/>
      <c r="E59" s="5"/>
      <c r="F59" s="5"/>
      <c r="G59" s="5"/>
      <c r="H59" s="5"/>
      <c r="I59" s="5"/>
      <c r="J59" s="5"/>
      <c r="K59" s="5"/>
      <c r="L59" s="5"/>
      <c r="M59" s="5"/>
      <c r="N59" s="5"/>
      <c r="O59" s="5"/>
      <c r="P59" s="5"/>
      <c r="Q59" s="6"/>
      <c r="R59" s="5"/>
      <c r="S59" s="5"/>
      <c r="T59" s="5"/>
      <c r="U59" s="5"/>
      <c r="V59" s="5"/>
      <c r="W59" s="5"/>
      <c r="X59" s="5"/>
      <c r="Y59" s="5"/>
      <c r="Z59" s="5"/>
      <c r="AA59" s="5"/>
      <c r="AB59" s="5"/>
      <c r="AC59" s="30"/>
    </row>
    <row r="60" spans="2:29" x14ac:dyDescent="0.25">
      <c r="AC60" s="24"/>
    </row>
    <row r="61" spans="2:29" x14ac:dyDescent="0.25">
      <c r="B61" s="19" t="s">
        <v>32</v>
      </c>
      <c r="C61" s="25"/>
      <c r="D61" s="25"/>
      <c r="E61" s="25"/>
      <c r="AC61" s="24"/>
    </row>
    <row r="62" spans="2:29" x14ac:dyDescent="0.25">
      <c r="AC62" s="24"/>
    </row>
    <row r="63" spans="2:29" x14ac:dyDescent="0.25">
      <c r="AC63" s="24"/>
    </row>
    <row r="64" spans="2:29" x14ac:dyDescent="0.25">
      <c r="B64" s="19" t="s">
        <v>33</v>
      </c>
      <c r="C64" s="25"/>
      <c r="G64" s="19" t="s">
        <v>34</v>
      </c>
      <c r="H64" s="25"/>
      <c r="L64" s="19" t="s">
        <v>35</v>
      </c>
      <c r="M64" s="25"/>
      <c r="Q64" s="19" t="s">
        <v>36</v>
      </c>
      <c r="R64" s="25"/>
      <c r="U64" s="19" t="s">
        <v>37</v>
      </c>
      <c r="V64" s="25"/>
      <c r="Z64" s="19" t="s">
        <v>38</v>
      </c>
      <c r="AA64" s="25"/>
      <c r="AC64" s="24"/>
    </row>
    <row r="65" spans="2:29" x14ac:dyDescent="0.25">
      <c r="B65">
        <v>1</v>
      </c>
      <c r="G65">
        <v>1</v>
      </c>
      <c r="L65">
        <v>1</v>
      </c>
      <c r="Q65"/>
      <c r="R65" s="2"/>
      <c r="U65">
        <v>1</v>
      </c>
      <c r="Z65">
        <v>1</v>
      </c>
      <c r="AC65" s="24"/>
    </row>
    <row r="66" spans="2:29" x14ac:dyDescent="0.25">
      <c r="Q66"/>
      <c r="AC66" s="24"/>
    </row>
    <row r="67" spans="2:29" x14ac:dyDescent="0.25">
      <c r="B67" s="19" t="s">
        <v>39</v>
      </c>
      <c r="C67" s="25"/>
      <c r="G67" s="19" t="s">
        <v>40</v>
      </c>
      <c r="H67" s="25"/>
      <c r="L67" s="19" t="s">
        <v>41</v>
      </c>
      <c r="M67" s="25"/>
      <c r="N67" s="25"/>
      <c r="Q67" s="19" t="s">
        <v>42</v>
      </c>
      <c r="R67" s="25"/>
      <c r="U67" s="19" t="s">
        <v>43</v>
      </c>
      <c r="V67" s="25"/>
      <c r="W67" s="25"/>
      <c r="Z67" s="19" t="s">
        <v>44</v>
      </c>
      <c r="AA67" s="25"/>
      <c r="AB67" s="25"/>
      <c r="AC67" s="24"/>
    </row>
    <row r="68" spans="2:29" x14ac:dyDescent="0.25">
      <c r="B68">
        <v>1</v>
      </c>
      <c r="G68">
        <v>1</v>
      </c>
      <c r="L68">
        <v>1</v>
      </c>
      <c r="Q68">
        <v>1</v>
      </c>
      <c r="U68">
        <v>1</v>
      </c>
      <c r="AC68" s="24"/>
    </row>
    <row r="70" spans="2:29" x14ac:dyDescent="0.25">
      <c r="B70" s="5"/>
      <c r="C70" s="5"/>
      <c r="D70" s="5"/>
      <c r="E70" s="5"/>
      <c r="F70" s="5"/>
      <c r="G70" s="5"/>
      <c r="H70" s="5"/>
      <c r="I70" s="5"/>
      <c r="J70" s="5"/>
      <c r="K70" s="5"/>
      <c r="L70" s="5"/>
      <c r="M70" s="5"/>
      <c r="N70" s="5"/>
      <c r="O70" s="5"/>
      <c r="P70" s="5"/>
      <c r="Q70" s="6"/>
      <c r="R70" s="5"/>
      <c r="S70" s="5"/>
      <c r="T70" s="5"/>
      <c r="U70" s="5"/>
      <c r="V70" s="5"/>
      <c r="W70" s="5"/>
      <c r="X70" s="5"/>
      <c r="Y70" s="5"/>
      <c r="Z70" s="5"/>
      <c r="AA70" s="5"/>
      <c r="AB70" s="5"/>
      <c r="AC70" s="30"/>
    </row>
    <row r="71" spans="2:29" x14ac:dyDescent="0.25">
      <c r="AC71" s="24"/>
    </row>
    <row r="72" spans="2:29" x14ac:dyDescent="0.25">
      <c r="B72" s="19" t="s">
        <v>28</v>
      </c>
      <c r="C72" s="25"/>
      <c r="D72" s="25"/>
      <c r="R72" s="19" t="s">
        <v>29</v>
      </c>
      <c r="S72" s="25"/>
      <c r="T72" s="25"/>
      <c r="AC72" s="24"/>
    </row>
    <row r="73" spans="2:29" ht="32.25" customHeight="1" x14ac:dyDescent="0.25">
      <c r="B73" s="134" t="s">
        <v>308</v>
      </c>
      <c r="C73" s="134"/>
      <c r="D73" s="134"/>
      <c r="E73" s="134"/>
      <c r="F73" s="134"/>
      <c r="G73" s="134"/>
      <c r="H73" s="134"/>
      <c r="I73" s="134"/>
      <c r="J73" s="134"/>
      <c r="K73" s="134"/>
      <c r="L73" s="134"/>
      <c r="M73" s="134"/>
      <c r="N73" s="134"/>
      <c r="O73" s="134"/>
      <c r="P73" s="134"/>
      <c r="R73" s="31" t="s">
        <v>309</v>
      </c>
      <c r="S73" s="32"/>
      <c r="T73" s="32"/>
      <c r="U73" s="32"/>
      <c r="V73" s="32"/>
      <c r="W73" s="32"/>
      <c r="X73" s="32"/>
      <c r="Y73" s="32"/>
      <c r="Z73" s="32"/>
      <c r="AA73" s="32"/>
      <c r="AB73" s="32"/>
      <c r="AC73" s="32"/>
    </row>
    <row r="74" spans="2:29" x14ac:dyDescent="0.25">
      <c r="AC74" s="24"/>
    </row>
    <row r="75" spans="2:29" x14ac:dyDescent="0.25">
      <c r="B75" s="19" t="s">
        <v>30</v>
      </c>
      <c r="C75" s="25"/>
      <c r="D75" s="25"/>
      <c r="AC75" s="24"/>
    </row>
    <row r="76" spans="2:29" x14ac:dyDescent="0.25">
      <c r="B76">
        <v>0</v>
      </c>
      <c r="AC76" s="24"/>
    </row>
    <row r="77" spans="2:29" x14ac:dyDescent="0.25">
      <c r="AC77" s="24"/>
    </row>
    <row r="78" spans="2:29" x14ac:dyDescent="0.25">
      <c r="B78" s="19" t="s">
        <v>31</v>
      </c>
      <c r="C78" s="25"/>
      <c r="D78" s="25"/>
      <c r="AC78" s="24"/>
    </row>
    <row r="79" spans="2:29" x14ac:dyDescent="0.25">
      <c r="B79">
        <v>22</v>
      </c>
      <c r="AC79" s="24"/>
    </row>
    <row r="80" spans="2:29" x14ac:dyDescent="0.25">
      <c r="AC80" s="24"/>
    </row>
    <row r="81" spans="2:29" x14ac:dyDescent="0.25">
      <c r="B81" s="5"/>
      <c r="C81" s="5"/>
      <c r="D81" s="5"/>
      <c r="E81" s="5"/>
      <c r="F81" s="5"/>
      <c r="G81" s="5"/>
      <c r="H81" s="5"/>
      <c r="I81" s="5"/>
      <c r="J81" s="5"/>
      <c r="K81" s="5"/>
      <c r="L81" s="5"/>
      <c r="M81" s="5"/>
      <c r="N81" s="5"/>
      <c r="O81" s="5"/>
      <c r="P81" s="5"/>
      <c r="Q81" s="6"/>
      <c r="R81" s="5"/>
      <c r="S81" s="5"/>
      <c r="T81" s="5"/>
      <c r="U81" s="5"/>
      <c r="V81" s="5"/>
      <c r="W81" s="5"/>
      <c r="X81" s="5"/>
      <c r="Y81" s="5"/>
      <c r="Z81" s="5"/>
      <c r="AA81" s="5"/>
      <c r="AB81" s="5"/>
      <c r="AC81" s="30"/>
    </row>
    <row r="82" spans="2:29" x14ac:dyDescent="0.25">
      <c r="AC82" s="24"/>
    </row>
    <row r="83" spans="2:29" x14ac:dyDescent="0.25">
      <c r="B83" s="19" t="s">
        <v>32</v>
      </c>
      <c r="C83" s="25"/>
      <c r="D83" s="25"/>
      <c r="E83" s="25"/>
      <c r="AC83" s="24"/>
    </row>
    <row r="84" spans="2:29" x14ac:dyDescent="0.25">
      <c r="AC84" s="24"/>
    </row>
    <row r="85" spans="2:29" x14ac:dyDescent="0.25">
      <c r="AC85" s="24"/>
    </row>
    <row r="86" spans="2:29" x14ac:dyDescent="0.25">
      <c r="B86" s="19" t="s">
        <v>33</v>
      </c>
      <c r="C86" s="25"/>
      <c r="G86" s="19" t="s">
        <v>34</v>
      </c>
      <c r="H86" s="25"/>
      <c r="L86" s="19" t="s">
        <v>35</v>
      </c>
      <c r="M86" s="25"/>
      <c r="Q86" s="19" t="s">
        <v>36</v>
      </c>
      <c r="R86" s="25"/>
      <c r="U86" s="19" t="s">
        <v>37</v>
      </c>
      <c r="V86" s="25"/>
      <c r="Z86" s="19" t="s">
        <v>38</v>
      </c>
      <c r="AA86" s="25"/>
      <c r="AC86" s="24"/>
    </row>
    <row r="87" spans="2:29" x14ac:dyDescent="0.25">
      <c r="B87">
        <v>3</v>
      </c>
      <c r="G87">
        <v>3</v>
      </c>
      <c r="L87">
        <v>4</v>
      </c>
      <c r="M87" t="s">
        <v>80</v>
      </c>
      <c r="Q87">
        <v>3</v>
      </c>
      <c r="R87" s="2"/>
      <c r="U87">
        <v>4</v>
      </c>
      <c r="Z87" t="s">
        <v>80</v>
      </c>
      <c r="AC87" s="24"/>
    </row>
    <row r="88" spans="2:29" x14ac:dyDescent="0.25">
      <c r="Q88"/>
      <c r="AC88" s="24"/>
    </row>
    <row r="89" spans="2:29" x14ac:dyDescent="0.25">
      <c r="B89" s="19" t="s">
        <v>39</v>
      </c>
      <c r="C89" s="25"/>
      <c r="G89" s="19" t="s">
        <v>40</v>
      </c>
      <c r="H89" s="25"/>
      <c r="L89" s="19" t="s">
        <v>41</v>
      </c>
      <c r="M89" s="25"/>
      <c r="N89" s="25"/>
      <c r="Q89" s="19" t="s">
        <v>42</v>
      </c>
      <c r="R89" s="25"/>
      <c r="U89" s="19" t="s">
        <v>43</v>
      </c>
      <c r="V89" s="25"/>
      <c r="W89" s="25"/>
      <c r="Z89" s="19" t="s">
        <v>44</v>
      </c>
      <c r="AA89" s="25"/>
      <c r="AB89" s="25"/>
      <c r="AC89" s="24"/>
    </row>
    <row r="90" spans="2:29" x14ac:dyDescent="0.25">
      <c r="B90">
        <v>1</v>
      </c>
      <c r="G90">
        <v>1</v>
      </c>
      <c r="L90">
        <v>1</v>
      </c>
      <c r="Q90">
        <v>1</v>
      </c>
      <c r="U90">
        <v>1</v>
      </c>
      <c r="AC90" s="24"/>
    </row>
    <row r="92" spans="2:29" x14ac:dyDescent="0.25">
      <c r="B92" s="5"/>
      <c r="C92" s="5"/>
      <c r="D92" s="5"/>
      <c r="E92" s="5"/>
      <c r="F92" s="5"/>
      <c r="G92" s="5"/>
      <c r="H92" s="5"/>
      <c r="I92" s="5"/>
      <c r="J92" s="5"/>
      <c r="K92" s="5"/>
      <c r="L92" s="5"/>
      <c r="M92" s="5"/>
      <c r="N92" s="5"/>
      <c r="O92" s="5"/>
      <c r="P92" s="5"/>
      <c r="Q92" s="6"/>
      <c r="R92" s="5"/>
      <c r="S92" s="5"/>
      <c r="T92" s="5"/>
      <c r="U92" s="5"/>
      <c r="V92" s="5"/>
      <c r="W92" s="5"/>
      <c r="X92" s="5"/>
      <c r="Y92" s="5"/>
      <c r="Z92" s="5"/>
      <c r="AA92" s="5"/>
      <c r="AB92" s="5"/>
      <c r="AC92" s="30"/>
    </row>
    <row r="93" spans="2:29" x14ac:dyDescent="0.25">
      <c r="AC93" s="24"/>
    </row>
    <row r="94" spans="2:29" x14ac:dyDescent="0.25">
      <c r="B94" s="19" t="s">
        <v>28</v>
      </c>
      <c r="C94" s="25"/>
      <c r="D94" s="25"/>
      <c r="R94" s="19" t="s">
        <v>29</v>
      </c>
      <c r="S94" s="25"/>
      <c r="T94" s="25"/>
      <c r="AC94" s="24"/>
    </row>
    <row r="95" spans="2:29" x14ac:dyDescent="0.25">
      <c r="B95" s="134" t="s">
        <v>310</v>
      </c>
      <c r="C95" s="134"/>
      <c r="D95" s="134"/>
      <c r="E95" s="134"/>
      <c r="F95" s="134"/>
      <c r="G95" s="134"/>
      <c r="H95" s="134"/>
      <c r="I95" s="134"/>
      <c r="J95" s="134"/>
      <c r="K95" s="134"/>
      <c r="L95" s="134"/>
      <c r="M95" s="134"/>
      <c r="N95" s="134"/>
      <c r="O95" s="134"/>
      <c r="P95" s="134"/>
      <c r="R95" t="s">
        <v>311</v>
      </c>
      <c r="S95" s="32"/>
      <c r="T95" s="32"/>
      <c r="U95" s="32"/>
      <c r="V95" s="32"/>
      <c r="W95" s="32"/>
      <c r="X95" s="32"/>
      <c r="Y95" s="32"/>
      <c r="Z95" s="32"/>
      <c r="AA95" s="32"/>
      <c r="AB95" s="32"/>
      <c r="AC95" s="32"/>
    </row>
    <row r="96" spans="2:29" x14ac:dyDescent="0.25">
      <c r="AC96" s="24"/>
    </row>
    <row r="97" spans="2:29" x14ac:dyDescent="0.25">
      <c r="B97" s="19" t="s">
        <v>30</v>
      </c>
      <c r="C97" s="25"/>
      <c r="D97" s="25"/>
      <c r="AC97" s="24"/>
    </row>
    <row r="98" spans="2:29" x14ac:dyDescent="0.25">
      <c r="B98">
        <v>0</v>
      </c>
      <c r="AC98" s="24"/>
    </row>
    <row r="99" spans="2:29" x14ac:dyDescent="0.25">
      <c r="AC99" s="24"/>
    </row>
    <row r="100" spans="2:29" x14ac:dyDescent="0.25">
      <c r="B100" s="19" t="s">
        <v>31</v>
      </c>
      <c r="C100" s="25"/>
      <c r="D100" s="25"/>
      <c r="AC100" s="24"/>
    </row>
    <row r="101" spans="2:29" x14ac:dyDescent="0.25">
      <c r="B101">
        <v>4</v>
      </c>
      <c r="AC101" s="24"/>
    </row>
    <row r="102" spans="2:29" x14ac:dyDescent="0.25">
      <c r="B102" s="5"/>
      <c r="C102" s="5"/>
      <c r="D102" s="5"/>
      <c r="E102" s="5"/>
      <c r="F102" s="5"/>
      <c r="G102" s="5"/>
      <c r="H102" s="5"/>
      <c r="I102" s="5"/>
      <c r="J102" s="5"/>
      <c r="K102" s="5"/>
      <c r="L102" s="5"/>
      <c r="M102" s="5"/>
      <c r="N102" s="5"/>
      <c r="O102" s="5"/>
      <c r="P102" s="5"/>
      <c r="Q102" s="6"/>
      <c r="R102" s="5"/>
      <c r="S102" s="5"/>
      <c r="T102" s="5"/>
      <c r="U102" s="5"/>
      <c r="V102" s="5"/>
      <c r="W102" s="5"/>
      <c r="X102" s="5"/>
      <c r="Y102" s="5"/>
      <c r="Z102" s="5"/>
      <c r="AA102" s="5"/>
      <c r="AB102" s="5"/>
      <c r="AC102" s="30"/>
    </row>
    <row r="103" spans="2:29" x14ac:dyDescent="0.25">
      <c r="AC103" s="24"/>
    </row>
    <row r="104" spans="2:29" x14ac:dyDescent="0.25">
      <c r="B104" s="19" t="s">
        <v>32</v>
      </c>
      <c r="C104" s="25"/>
      <c r="D104" s="25"/>
      <c r="E104" s="25"/>
      <c r="AC104" s="24"/>
    </row>
    <row r="105" spans="2:29" x14ac:dyDescent="0.25">
      <c r="AC105" s="24"/>
    </row>
    <row r="106" spans="2:29" x14ac:dyDescent="0.25">
      <c r="B106" s="19" t="s">
        <v>33</v>
      </c>
      <c r="C106" s="25"/>
      <c r="G106" s="19" t="s">
        <v>34</v>
      </c>
      <c r="H106" s="25"/>
      <c r="L106" s="19" t="s">
        <v>35</v>
      </c>
      <c r="M106" s="25"/>
      <c r="Q106" s="19" t="s">
        <v>36</v>
      </c>
      <c r="R106" s="25"/>
      <c r="U106" s="19" t="s">
        <v>37</v>
      </c>
      <c r="V106" s="25"/>
      <c r="Z106" s="19" t="s">
        <v>38</v>
      </c>
      <c r="AA106" s="25"/>
      <c r="AC106" s="24"/>
    </row>
    <row r="107" spans="2:29" x14ac:dyDescent="0.25">
      <c r="B107">
        <v>1</v>
      </c>
      <c r="Q107">
        <v>1</v>
      </c>
      <c r="R107" s="2"/>
      <c r="AC107" s="24"/>
    </row>
    <row r="108" spans="2:29" x14ac:dyDescent="0.25">
      <c r="Q108"/>
      <c r="AC108" s="24"/>
    </row>
    <row r="109" spans="2:29" x14ac:dyDescent="0.25">
      <c r="B109" s="19" t="s">
        <v>39</v>
      </c>
      <c r="C109" s="25"/>
      <c r="G109" s="19" t="s">
        <v>40</v>
      </c>
      <c r="H109" s="25"/>
      <c r="L109" s="19" t="s">
        <v>41</v>
      </c>
      <c r="M109" s="25"/>
      <c r="N109" s="25"/>
      <c r="Q109" s="19" t="s">
        <v>42</v>
      </c>
      <c r="R109" s="25"/>
      <c r="U109" s="19" t="s">
        <v>43</v>
      </c>
      <c r="V109" s="25"/>
      <c r="W109" s="25"/>
      <c r="Z109" s="19" t="s">
        <v>44</v>
      </c>
      <c r="AA109" s="25"/>
      <c r="AB109" s="25"/>
      <c r="AC109" s="24"/>
    </row>
    <row r="110" spans="2:29" x14ac:dyDescent="0.25">
      <c r="G110">
        <v>1</v>
      </c>
      <c r="Q110"/>
      <c r="U110">
        <v>1</v>
      </c>
      <c r="AC110" s="24"/>
    </row>
  </sheetData>
  <mergeCells count="6">
    <mergeCell ref="B95:P95"/>
    <mergeCell ref="B13:AC13"/>
    <mergeCell ref="B16:AC16"/>
    <mergeCell ref="R19:AC19"/>
    <mergeCell ref="B50:P50"/>
    <mergeCell ref="B73:P73"/>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2:AC68"/>
  <sheetViews>
    <sheetView topLeftCell="A22"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x14ac:dyDescent="0.25">
      <c r="B3" s="58" t="s">
        <v>312</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313</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314</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0" customHeight="1" x14ac:dyDescent="0.25">
      <c r="B15" s="133" t="s">
        <v>315</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316</v>
      </c>
      <c r="C18" s="14"/>
      <c r="D18" s="14"/>
      <c r="E18" s="14"/>
      <c r="F18" s="14"/>
      <c r="G18" s="14"/>
      <c r="H18" s="14"/>
      <c r="I18" s="14"/>
      <c r="J18" s="14"/>
      <c r="K18" s="14"/>
      <c r="L18" s="14"/>
      <c r="M18" s="14"/>
      <c r="N18" s="14"/>
      <c r="O18" s="14"/>
      <c r="P18" s="14"/>
      <c r="Q18" s="15"/>
      <c r="R18" s="13" t="s">
        <v>317</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128</v>
      </c>
      <c r="C21" s="14"/>
      <c r="D21" s="14"/>
      <c r="E21" s="14"/>
      <c r="F21" s="14"/>
      <c r="G21" s="14"/>
      <c r="H21" s="14"/>
      <c r="I21" s="14"/>
      <c r="J21" s="14"/>
      <c r="K21" s="14"/>
      <c r="L21" s="14"/>
      <c r="M21" s="14"/>
      <c r="N21" s="14"/>
      <c r="O21" s="14"/>
      <c r="P21" s="14"/>
      <c r="Q21" s="15"/>
      <c r="R21" s="13" t="s">
        <v>318</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7500</v>
      </c>
    </row>
    <row r="27" spans="1:29" s="2" customFormat="1" x14ac:dyDescent="0.25">
      <c r="B27" s="23">
        <v>212</v>
      </c>
      <c r="C27" s="23" t="s">
        <v>64</v>
      </c>
      <c r="AC27" s="37">
        <v>6000</v>
      </c>
    </row>
    <row r="28" spans="1:29" x14ac:dyDescent="0.25">
      <c r="B28" s="23">
        <v>221</v>
      </c>
      <c r="C28" s="23" t="s">
        <v>66</v>
      </c>
      <c r="AC28" s="24">
        <v>10000</v>
      </c>
    </row>
    <row r="29" spans="1:29" x14ac:dyDescent="0.25">
      <c r="B29" s="23">
        <v>223</v>
      </c>
      <c r="C29" s="23" t="s">
        <v>105</v>
      </c>
      <c r="AC29" s="24">
        <v>3000</v>
      </c>
    </row>
    <row r="30" spans="1:29" x14ac:dyDescent="0.25">
      <c r="B30" s="11">
        <v>261</v>
      </c>
      <c r="C30" s="11" t="s">
        <v>18</v>
      </c>
      <c r="AC30" s="24">
        <v>15000</v>
      </c>
    </row>
    <row r="31" spans="1:29" x14ac:dyDescent="0.25">
      <c r="B31" s="23">
        <v>296</v>
      </c>
      <c r="C31" s="23" t="s">
        <v>54</v>
      </c>
      <c r="AC31" s="24">
        <v>10000</v>
      </c>
    </row>
    <row r="32" spans="1:29" x14ac:dyDescent="0.25">
      <c r="B32" s="23">
        <v>361</v>
      </c>
      <c r="C32" s="23" t="s">
        <v>125</v>
      </c>
      <c r="AC32" s="24">
        <v>7500</v>
      </c>
    </row>
    <row r="33" spans="2:29" x14ac:dyDescent="0.25">
      <c r="B33" s="11">
        <v>363</v>
      </c>
      <c r="C33" s="11" t="s">
        <v>112</v>
      </c>
      <c r="AC33" s="24">
        <v>7500</v>
      </c>
    </row>
    <row r="34" spans="2:29" x14ac:dyDescent="0.25">
      <c r="B34" s="11">
        <v>371</v>
      </c>
      <c r="C34" s="11" t="s">
        <v>19</v>
      </c>
      <c r="AC34" s="24">
        <v>5000</v>
      </c>
    </row>
    <row r="35" spans="2:29" x14ac:dyDescent="0.25">
      <c r="B35" s="11">
        <v>372</v>
      </c>
      <c r="C35" s="11" t="s">
        <v>20</v>
      </c>
      <c r="AC35" s="24">
        <v>5000</v>
      </c>
    </row>
    <row r="36" spans="2:29" x14ac:dyDescent="0.25">
      <c r="B36" s="11">
        <v>375</v>
      </c>
      <c r="C36" s="11" t="s">
        <v>21</v>
      </c>
      <c r="AC36" s="24">
        <v>5000</v>
      </c>
    </row>
    <row r="37" spans="2:29" x14ac:dyDescent="0.25">
      <c r="B37" s="11">
        <v>376</v>
      </c>
      <c r="C37" s="11" t="s">
        <v>56</v>
      </c>
      <c r="AC37" s="24">
        <v>15000</v>
      </c>
    </row>
    <row r="38" spans="2:29" x14ac:dyDescent="0.25">
      <c r="B38" s="11">
        <v>511</v>
      </c>
      <c r="C38" s="11" t="s">
        <v>24</v>
      </c>
      <c r="AC38" s="24">
        <v>3750</v>
      </c>
    </row>
    <row r="40" spans="2:29" x14ac:dyDescent="0.25">
      <c r="AA40" s="25"/>
      <c r="AB40" s="26" t="s">
        <v>27</v>
      </c>
      <c r="AC40" s="27">
        <f>SUM(AC26:AC38)</f>
        <v>100250</v>
      </c>
    </row>
    <row r="41" spans="2:29" x14ac:dyDescent="0.25">
      <c r="X41" s="28"/>
      <c r="Y41" s="28"/>
      <c r="Z41" s="28"/>
      <c r="AA41" s="28"/>
      <c r="AB41" s="28"/>
      <c r="AC41" s="29"/>
    </row>
    <row r="42" spans="2:29" x14ac:dyDescent="0.25">
      <c r="AC42" s="29"/>
    </row>
    <row r="43" spans="2:29" x14ac:dyDescent="0.25">
      <c r="B43" s="5"/>
      <c r="C43" s="5"/>
      <c r="D43" s="5"/>
      <c r="E43" s="5"/>
      <c r="F43" s="5"/>
      <c r="G43" s="5"/>
      <c r="H43" s="5"/>
      <c r="I43" s="5"/>
      <c r="J43" s="5"/>
      <c r="K43" s="5"/>
      <c r="L43" s="5"/>
      <c r="M43" s="5"/>
      <c r="N43" s="5"/>
      <c r="O43" s="5"/>
      <c r="P43" s="5"/>
      <c r="Q43" s="6"/>
      <c r="R43" s="5"/>
      <c r="S43" s="5"/>
      <c r="T43" s="5"/>
      <c r="U43" s="5"/>
      <c r="V43" s="5"/>
      <c r="W43" s="5"/>
      <c r="X43" s="5"/>
      <c r="Y43" s="5"/>
      <c r="Z43" s="5"/>
      <c r="AA43" s="5"/>
      <c r="AB43" s="5"/>
      <c r="AC43" s="30"/>
    </row>
    <row r="44" spans="2:29" x14ac:dyDescent="0.25">
      <c r="AC44" s="24"/>
    </row>
    <row r="45" spans="2:29" x14ac:dyDescent="0.25">
      <c r="B45" s="19" t="s">
        <v>28</v>
      </c>
      <c r="C45" s="25"/>
      <c r="D45" s="25"/>
      <c r="R45" s="19" t="s">
        <v>29</v>
      </c>
      <c r="S45" s="25"/>
      <c r="T45" s="25"/>
      <c r="AC45" s="24"/>
    </row>
    <row r="46" spans="2:29" x14ac:dyDescent="0.25">
      <c r="B46" s="31"/>
      <c r="R46" s="32"/>
      <c r="S46" s="32"/>
      <c r="T46" s="32"/>
      <c r="U46" s="32"/>
      <c r="V46" s="32"/>
      <c r="W46" s="32"/>
      <c r="X46" s="32"/>
      <c r="Y46" s="32"/>
      <c r="Z46" s="32"/>
      <c r="AA46" s="32"/>
      <c r="AB46" s="32"/>
      <c r="AC46" s="32"/>
    </row>
    <row r="47" spans="2:29" x14ac:dyDescent="0.25">
      <c r="AC47" s="24"/>
    </row>
    <row r="48" spans="2:29" x14ac:dyDescent="0.25">
      <c r="B48" s="19" t="s">
        <v>30</v>
      </c>
      <c r="C48" s="25"/>
      <c r="D48" s="25"/>
      <c r="AC48" s="24"/>
    </row>
    <row r="49" spans="2:29" x14ac:dyDescent="0.25">
      <c r="AC49" s="24"/>
    </row>
    <row r="50" spans="2:29" x14ac:dyDescent="0.25">
      <c r="AC50" s="24"/>
    </row>
    <row r="51" spans="2:29" x14ac:dyDescent="0.25">
      <c r="B51" s="19" t="s">
        <v>31</v>
      </c>
      <c r="C51" s="25"/>
      <c r="D51" s="25"/>
      <c r="AC51" s="24"/>
    </row>
    <row r="52" spans="2:29" x14ac:dyDescent="0.25">
      <c r="AC52" s="24"/>
    </row>
    <row r="53" spans="2:29" x14ac:dyDescent="0.25">
      <c r="AC53" s="24"/>
    </row>
    <row r="54" spans="2:29" x14ac:dyDescent="0.25">
      <c r="AC54" s="24"/>
    </row>
    <row r="55" spans="2:29" x14ac:dyDescent="0.25">
      <c r="AC55" s="24"/>
    </row>
    <row r="56" spans="2:29" x14ac:dyDescent="0.25">
      <c r="AC56" s="24"/>
    </row>
    <row r="57" spans="2:29" x14ac:dyDescent="0.25">
      <c r="AC57" s="24"/>
    </row>
    <row r="58" spans="2:29" x14ac:dyDescent="0.25">
      <c r="AC58" s="24"/>
    </row>
    <row r="59" spans="2:29" x14ac:dyDescent="0.25">
      <c r="B59" s="5"/>
      <c r="C59" s="5"/>
      <c r="D59" s="5"/>
      <c r="E59" s="5"/>
      <c r="F59" s="5"/>
      <c r="G59" s="5"/>
      <c r="H59" s="5"/>
      <c r="I59" s="5"/>
      <c r="J59" s="5"/>
      <c r="K59" s="5"/>
      <c r="L59" s="5"/>
      <c r="M59" s="5"/>
      <c r="N59" s="5"/>
      <c r="O59" s="5"/>
      <c r="P59" s="5"/>
      <c r="Q59" s="6"/>
      <c r="R59" s="5"/>
      <c r="S59" s="5"/>
      <c r="T59" s="5"/>
      <c r="U59" s="5"/>
      <c r="V59" s="5"/>
      <c r="W59" s="5"/>
      <c r="X59" s="5"/>
      <c r="Y59" s="5"/>
      <c r="Z59" s="5"/>
      <c r="AA59" s="5"/>
      <c r="AB59" s="5"/>
      <c r="AC59" s="30"/>
    </row>
    <row r="60" spans="2:29" x14ac:dyDescent="0.25">
      <c r="AC60" s="24"/>
    </row>
    <row r="61" spans="2:29" x14ac:dyDescent="0.25">
      <c r="B61" s="19" t="s">
        <v>32</v>
      </c>
      <c r="C61" s="25"/>
      <c r="D61" s="25"/>
      <c r="E61" s="25"/>
      <c r="AC61" s="24"/>
    </row>
    <row r="62" spans="2:29" x14ac:dyDescent="0.25">
      <c r="AC62" s="24"/>
    </row>
    <row r="63" spans="2:29" x14ac:dyDescent="0.25">
      <c r="AC63" s="24"/>
    </row>
    <row r="64" spans="2:29" x14ac:dyDescent="0.25">
      <c r="B64" s="19" t="s">
        <v>33</v>
      </c>
      <c r="C64" s="25"/>
      <c r="G64" s="19" t="s">
        <v>34</v>
      </c>
      <c r="H64" s="25"/>
      <c r="L64" s="19" t="s">
        <v>35</v>
      </c>
      <c r="M64" s="25"/>
      <c r="Q64" s="19" t="s">
        <v>36</v>
      </c>
      <c r="R64" s="25"/>
      <c r="U64" s="19" t="s">
        <v>37</v>
      </c>
      <c r="V64" s="25"/>
      <c r="Z64" s="19" t="s">
        <v>38</v>
      </c>
      <c r="AA64" s="25"/>
      <c r="AC64" s="24"/>
    </row>
    <row r="65" spans="2:29" x14ac:dyDescent="0.25">
      <c r="Q65"/>
      <c r="R65" s="2"/>
      <c r="AC65" s="24"/>
    </row>
    <row r="66" spans="2:29" x14ac:dyDescent="0.25">
      <c r="Q66"/>
      <c r="AC66" s="24"/>
    </row>
    <row r="67" spans="2:29" x14ac:dyDescent="0.25">
      <c r="B67" s="19" t="s">
        <v>39</v>
      </c>
      <c r="C67" s="25"/>
      <c r="G67" s="19" t="s">
        <v>40</v>
      </c>
      <c r="H67" s="25"/>
      <c r="L67" s="19" t="s">
        <v>41</v>
      </c>
      <c r="M67" s="25"/>
      <c r="N67" s="25"/>
      <c r="Q67" s="19" t="s">
        <v>42</v>
      </c>
      <c r="R67" s="25"/>
      <c r="U67" s="19" t="s">
        <v>43</v>
      </c>
      <c r="V67" s="25"/>
      <c r="W67" s="25"/>
      <c r="Z67" s="19" t="s">
        <v>44</v>
      </c>
      <c r="AA67" s="25"/>
      <c r="AB67" s="25"/>
      <c r="AC67" s="24"/>
    </row>
    <row r="68" spans="2:29" x14ac:dyDescent="0.25">
      <c r="Q68"/>
      <c r="AC68" s="24"/>
    </row>
  </sheetData>
  <mergeCells count="1">
    <mergeCell ref="B15:AC15"/>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C75"/>
  <sheetViews>
    <sheetView topLeftCell="A34" workbookViewId="0">
      <selection activeCell="J18" sqref="J18"/>
    </sheetView>
  </sheetViews>
  <sheetFormatPr baseColWidth="10" defaultColWidth="3.7109375" defaultRowHeight="15" x14ac:dyDescent="0.25"/>
  <cols>
    <col min="2" max="2" width="4" bestFit="1" customWidth="1"/>
    <col min="17" max="17" width="3.7109375" style="2"/>
    <col min="29" max="29" width="15" bestFit="1" customWidth="1"/>
  </cols>
  <sheetData>
    <row r="1" spans="1:29" x14ac:dyDescent="0.25">
      <c r="A1" t="s">
        <v>80</v>
      </c>
    </row>
    <row r="2" spans="1:29" ht="18.75" x14ac:dyDescent="0.3">
      <c r="B2" s="1" t="s">
        <v>0</v>
      </c>
    </row>
    <row r="3" spans="1:29" ht="15.75" x14ac:dyDescent="0.25">
      <c r="B3" s="3" t="s">
        <v>57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58</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46.5" customHeight="1" x14ac:dyDescent="0.25">
      <c r="B12" s="133" t="s">
        <v>59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60</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60" customHeight="1" x14ac:dyDescent="0.25">
      <c r="B18" s="33" t="s">
        <v>61</v>
      </c>
      <c r="C18" s="14"/>
      <c r="D18" s="14"/>
      <c r="E18" s="14"/>
      <c r="F18" s="14"/>
      <c r="G18" s="14"/>
      <c r="H18" s="14"/>
      <c r="I18" s="14"/>
      <c r="J18" s="14"/>
      <c r="K18" s="14"/>
      <c r="L18" s="14"/>
      <c r="M18" s="14"/>
      <c r="N18" s="14"/>
      <c r="O18" s="14"/>
      <c r="P18" s="14"/>
      <c r="Q18" s="15"/>
      <c r="R18" s="133" t="s">
        <v>62</v>
      </c>
      <c r="S18" s="133"/>
      <c r="T18" s="133"/>
      <c r="U18" s="133"/>
      <c r="V18" s="133"/>
      <c r="W18" s="133"/>
      <c r="X18" s="133"/>
      <c r="Y18" s="133"/>
      <c r="Z18" s="133"/>
      <c r="AA18" s="133"/>
      <c r="AB18" s="133"/>
      <c r="AC18" s="13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50</v>
      </c>
      <c r="C21" s="14"/>
      <c r="D21" s="14"/>
      <c r="E21" s="14"/>
      <c r="F21" s="14"/>
      <c r="G21" s="14"/>
      <c r="H21" s="14"/>
      <c r="I21" s="14"/>
      <c r="J21" s="14"/>
      <c r="K21" s="14"/>
      <c r="L21" s="14"/>
      <c r="M21" s="14"/>
      <c r="N21" s="14"/>
      <c r="O21" s="14"/>
      <c r="P21" s="14"/>
      <c r="Q21" s="15"/>
      <c r="R21" s="13" t="s">
        <v>63</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s="2" customFormat="1" x14ac:dyDescent="0.25">
      <c r="B26" s="23">
        <v>212</v>
      </c>
      <c r="C26" s="23" t="s">
        <v>64</v>
      </c>
      <c r="AC26" s="34">
        <v>43000</v>
      </c>
    </row>
    <row r="27" spans="1:29" x14ac:dyDescent="0.25">
      <c r="B27" s="23">
        <v>214</v>
      </c>
      <c r="C27" s="23" t="s">
        <v>65</v>
      </c>
      <c r="AC27" s="34">
        <v>23000</v>
      </c>
    </row>
    <row r="28" spans="1:29" x14ac:dyDescent="0.25">
      <c r="B28" s="23">
        <v>221</v>
      </c>
      <c r="C28" s="23" t="s">
        <v>66</v>
      </c>
      <c r="AC28" s="34">
        <v>10000</v>
      </c>
    </row>
    <row r="29" spans="1:29" x14ac:dyDescent="0.25">
      <c r="B29" s="23">
        <v>246</v>
      </c>
      <c r="C29" s="23" t="s">
        <v>67</v>
      </c>
      <c r="AC29" s="34">
        <v>1000</v>
      </c>
    </row>
    <row r="30" spans="1:29" x14ac:dyDescent="0.25">
      <c r="B30" s="11">
        <v>248</v>
      </c>
      <c r="C30" s="11" t="s">
        <v>68</v>
      </c>
      <c r="AC30" s="34">
        <v>1000</v>
      </c>
    </row>
    <row r="31" spans="1:29" x14ac:dyDescent="0.25">
      <c r="B31" s="11">
        <v>261</v>
      </c>
      <c r="C31" s="11" t="s">
        <v>18</v>
      </c>
      <c r="AC31" s="34">
        <v>75000</v>
      </c>
    </row>
    <row r="32" spans="1:29" x14ac:dyDescent="0.25">
      <c r="B32" s="23">
        <v>292</v>
      </c>
      <c r="C32" s="23" t="s">
        <v>69</v>
      </c>
      <c r="AC32" s="34">
        <v>5000</v>
      </c>
    </row>
    <row r="33" spans="2:29" x14ac:dyDescent="0.25">
      <c r="B33" s="23">
        <v>296</v>
      </c>
      <c r="C33" s="23" t="s">
        <v>54</v>
      </c>
      <c r="AC33" s="34">
        <v>10000</v>
      </c>
    </row>
    <row r="34" spans="2:29" x14ac:dyDescent="0.25">
      <c r="B34" s="11">
        <v>318</v>
      </c>
      <c r="C34" s="11" t="s">
        <v>70</v>
      </c>
      <c r="AC34" s="34">
        <v>30000</v>
      </c>
    </row>
    <row r="35" spans="2:29" x14ac:dyDescent="0.25">
      <c r="B35" s="11">
        <v>331</v>
      </c>
      <c r="C35" s="11" t="s">
        <v>71</v>
      </c>
      <c r="AC35" s="34">
        <v>220000</v>
      </c>
    </row>
    <row r="36" spans="2:29" x14ac:dyDescent="0.25">
      <c r="B36" s="11">
        <v>334</v>
      </c>
      <c r="C36" s="11" t="s">
        <v>72</v>
      </c>
      <c r="AC36" s="34">
        <v>200000</v>
      </c>
    </row>
    <row r="37" spans="2:29" x14ac:dyDescent="0.25">
      <c r="B37" s="11">
        <v>351</v>
      </c>
      <c r="C37" s="11" t="s">
        <v>73</v>
      </c>
      <c r="AC37" s="34">
        <v>2000</v>
      </c>
    </row>
    <row r="38" spans="2:29" x14ac:dyDescent="0.25">
      <c r="B38" s="11">
        <v>355</v>
      </c>
      <c r="C38" s="11" t="s">
        <v>55</v>
      </c>
      <c r="AC38" s="34">
        <v>14000</v>
      </c>
    </row>
    <row r="39" spans="2:29" x14ac:dyDescent="0.25">
      <c r="B39" s="23">
        <v>357</v>
      </c>
      <c r="C39" s="23" t="s">
        <v>74</v>
      </c>
      <c r="AC39" s="34">
        <v>35000</v>
      </c>
    </row>
    <row r="40" spans="2:29" x14ac:dyDescent="0.25">
      <c r="B40" s="11">
        <v>371</v>
      </c>
      <c r="C40" s="11" t="s">
        <v>19</v>
      </c>
      <c r="AC40" s="34">
        <v>25000</v>
      </c>
    </row>
    <row r="41" spans="2:29" x14ac:dyDescent="0.25">
      <c r="B41" s="11">
        <v>372</v>
      </c>
      <c r="C41" s="11" t="s">
        <v>20</v>
      </c>
      <c r="AC41" s="34">
        <v>20000</v>
      </c>
    </row>
    <row r="42" spans="2:29" x14ac:dyDescent="0.25">
      <c r="B42" s="11">
        <v>375</v>
      </c>
      <c r="C42" s="11" t="s">
        <v>21</v>
      </c>
      <c r="AC42" s="34">
        <v>95000</v>
      </c>
    </row>
    <row r="43" spans="2:29" x14ac:dyDescent="0.25">
      <c r="B43" s="23">
        <v>392</v>
      </c>
      <c r="C43" s="23" t="s">
        <v>75</v>
      </c>
      <c r="AC43" s="34">
        <v>1000</v>
      </c>
    </row>
    <row r="44" spans="2:29" x14ac:dyDescent="0.25">
      <c r="B44" s="11">
        <v>564</v>
      </c>
      <c r="C44" s="11" t="s">
        <v>76</v>
      </c>
      <c r="AC44" s="34">
        <v>10000</v>
      </c>
    </row>
    <row r="45" spans="2:29" x14ac:dyDescent="0.25">
      <c r="B45" s="11">
        <v>565</v>
      </c>
      <c r="C45" s="11" t="s">
        <v>26</v>
      </c>
      <c r="AC45" s="34">
        <v>1000</v>
      </c>
    </row>
    <row r="46" spans="2:29" x14ac:dyDescent="0.25">
      <c r="B46" s="11">
        <v>566</v>
      </c>
      <c r="C46" s="11" t="s">
        <v>77</v>
      </c>
      <c r="AC46" s="35">
        <v>1000</v>
      </c>
    </row>
    <row r="48" spans="2:29" x14ac:dyDescent="0.25">
      <c r="AA48" s="25"/>
      <c r="AB48" s="26" t="s">
        <v>27</v>
      </c>
      <c r="AC48" s="27">
        <f>SUM(AC26:AC46)</f>
        <v>822000</v>
      </c>
    </row>
    <row r="49" spans="2:29" x14ac:dyDescent="0.25">
      <c r="X49" s="132"/>
      <c r="Y49" s="132"/>
      <c r="Z49" s="132"/>
      <c r="AA49" s="132"/>
      <c r="AB49" s="132"/>
      <c r="AC49" s="29"/>
    </row>
    <row r="55" spans="2:29" x14ac:dyDescent="0.25">
      <c r="B55" s="5"/>
      <c r="C55" s="5"/>
      <c r="D55" s="5"/>
      <c r="E55" s="5"/>
      <c r="F55" s="5"/>
      <c r="G55" s="5"/>
      <c r="H55" s="5"/>
      <c r="I55" s="5"/>
      <c r="J55" s="5"/>
      <c r="K55" s="5"/>
      <c r="L55" s="5"/>
      <c r="M55" s="5"/>
      <c r="N55" s="5"/>
      <c r="O55" s="5"/>
      <c r="P55" s="5"/>
      <c r="Q55" s="6"/>
      <c r="R55" s="5"/>
      <c r="S55" s="5"/>
      <c r="T55" s="5"/>
      <c r="U55" s="5"/>
      <c r="V55" s="5"/>
      <c r="W55" s="5"/>
      <c r="X55" s="5"/>
      <c r="Y55" s="5"/>
      <c r="Z55" s="5"/>
      <c r="AA55" s="5"/>
      <c r="AB55" s="5"/>
      <c r="AC55" s="30"/>
    </row>
    <row r="56" spans="2:29" x14ac:dyDescent="0.25">
      <c r="AC56" s="24"/>
    </row>
    <row r="57" spans="2:29" x14ac:dyDescent="0.25">
      <c r="B57" s="19" t="s">
        <v>28</v>
      </c>
      <c r="C57" s="25"/>
      <c r="D57" s="25"/>
      <c r="R57" s="19" t="s">
        <v>29</v>
      </c>
      <c r="S57" s="25"/>
      <c r="T57" s="25"/>
      <c r="AC57" s="24"/>
    </row>
    <row r="58" spans="2:29" x14ac:dyDescent="0.25">
      <c r="B58" t="s">
        <v>78</v>
      </c>
      <c r="R58" t="s">
        <v>79</v>
      </c>
      <c r="S58" s="32"/>
      <c r="T58" s="32"/>
      <c r="U58" s="32"/>
      <c r="V58" s="32"/>
      <c r="W58" s="32"/>
      <c r="X58" s="32"/>
      <c r="Y58" s="32"/>
      <c r="Z58" s="32"/>
      <c r="AA58" s="32"/>
      <c r="AB58" s="32"/>
      <c r="AC58" s="32"/>
    </row>
    <row r="59" spans="2:29" x14ac:dyDescent="0.25">
      <c r="AC59" s="24"/>
    </row>
    <row r="60" spans="2:29" x14ac:dyDescent="0.25">
      <c r="B60" s="19" t="s">
        <v>30</v>
      </c>
      <c r="C60" s="25"/>
      <c r="D60" s="25"/>
      <c r="AC60" s="24"/>
    </row>
    <row r="61" spans="2:29" x14ac:dyDescent="0.25">
      <c r="B61">
        <v>0</v>
      </c>
      <c r="AC61" s="24"/>
    </row>
    <row r="62" spans="2:29" x14ac:dyDescent="0.25">
      <c r="AC62" s="24"/>
    </row>
    <row r="63" spans="2:29" x14ac:dyDescent="0.25">
      <c r="B63" s="19" t="s">
        <v>31</v>
      </c>
      <c r="C63" s="25"/>
      <c r="D63" s="25"/>
      <c r="AC63" s="24"/>
    </row>
    <row r="64" spans="2:29" x14ac:dyDescent="0.25">
      <c r="B64">
        <v>12</v>
      </c>
      <c r="AC64" s="24"/>
    </row>
    <row r="65" spans="2:29" x14ac:dyDescent="0.25">
      <c r="AC65" s="24"/>
    </row>
    <row r="66" spans="2:29" x14ac:dyDescent="0.25">
      <c r="B66" s="5"/>
      <c r="C66" s="5"/>
      <c r="D66" s="5"/>
      <c r="E66" s="5"/>
      <c r="F66" s="5"/>
      <c r="G66" s="5"/>
      <c r="H66" s="5"/>
      <c r="I66" s="5"/>
      <c r="J66" s="5"/>
      <c r="K66" s="5"/>
      <c r="L66" s="5"/>
      <c r="M66" s="5"/>
      <c r="N66" s="5"/>
      <c r="O66" s="5"/>
      <c r="P66" s="5"/>
      <c r="Q66" s="6"/>
      <c r="R66" s="5"/>
      <c r="S66" s="5"/>
      <c r="T66" s="5"/>
      <c r="U66" s="5"/>
      <c r="V66" s="5"/>
      <c r="W66" s="5"/>
      <c r="X66" s="5"/>
      <c r="Y66" s="5"/>
      <c r="Z66" s="5"/>
      <c r="AA66" s="5"/>
      <c r="AB66" s="5"/>
      <c r="AC66" s="30"/>
    </row>
    <row r="67" spans="2:29" x14ac:dyDescent="0.25">
      <c r="AC67" s="24"/>
    </row>
    <row r="68" spans="2:29" x14ac:dyDescent="0.25">
      <c r="B68" s="19" t="s">
        <v>32</v>
      </c>
      <c r="C68" s="25"/>
      <c r="D68" s="25"/>
      <c r="E68" s="25"/>
      <c r="AC68" s="24"/>
    </row>
    <row r="69" spans="2:29" x14ac:dyDescent="0.25">
      <c r="AC69" s="24"/>
    </row>
    <row r="70" spans="2:29" x14ac:dyDescent="0.25">
      <c r="AC70" s="24"/>
    </row>
    <row r="71" spans="2:29" x14ac:dyDescent="0.25">
      <c r="B71" s="19" t="s">
        <v>33</v>
      </c>
      <c r="C71" s="25"/>
      <c r="G71" s="19" t="s">
        <v>34</v>
      </c>
      <c r="H71" s="25"/>
      <c r="L71" s="19" t="s">
        <v>35</v>
      </c>
      <c r="M71" s="25"/>
      <c r="Q71" s="19" t="s">
        <v>36</v>
      </c>
      <c r="R71" s="25"/>
      <c r="U71" s="19" t="s">
        <v>37</v>
      </c>
      <c r="V71" s="25"/>
      <c r="Z71" s="19" t="s">
        <v>38</v>
      </c>
      <c r="AA71" s="25"/>
      <c r="AC71" s="24"/>
    </row>
    <row r="72" spans="2:29" x14ac:dyDescent="0.25">
      <c r="B72">
        <v>1</v>
      </c>
      <c r="G72">
        <v>1</v>
      </c>
      <c r="L72">
        <v>1</v>
      </c>
      <c r="Q72">
        <v>1</v>
      </c>
      <c r="R72" s="2"/>
      <c r="U72">
        <v>1</v>
      </c>
      <c r="Z72">
        <v>1</v>
      </c>
      <c r="AC72" s="24"/>
    </row>
    <row r="73" spans="2:29" x14ac:dyDescent="0.25">
      <c r="Q73"/>
      <c r="AC73" s="24"/>
    </row>
    <row r="74" spans="2:29" x14ac:dyDescent="0.25">
      <c r="B74" s="19" t="s">
        <v>39</v>
      </c>
      <c r="C74" s="25"/>
      <c r="G74" s="19" t="s">
        <v>40</v>
      </c>
      <c r="H74" s="25"/>
      <c r="L74" s="19" t="s">
        <v>41</v>
      </c>
      <c r="M74" s="25"/>
      <c r="N74" s="25"/>
      <c r="Q74" s="19" t="s">
        <v>42</v>
      </c>
      <c r="R74" s="25"/>
      <c r="U74" s="19" t="s">
        <v>43</v>
      </c>
      <c r="V74" s="25"/>
      <c r="W74" s="25"/>
      <c r="Z74" s="19" t="s">
        <v>44</v>
      </c>
      <c r="AA74" s="25"/>
      <c r="AB74" s="25"/>
      <c r="AC74" s="24"/>
    </row>
    <row r="75" spans="2:29" x14ac:dyDescent="0.25">
      <c r="B75">
        <v>1</v>
      </c>
      <c r="G75">
        <v>1</v>
      </c>
      <c r="L75">
        <v>1</v>
      </c>
      <c r="Q75" s="2">
        <v>1</v>
      </c>
      <c r="U75">
        <v>1</v>
      </c>
      <c r="Z75">
        <v>1</v>
      </c>
    </row>
  </sheetData>
  <mergeCells count="3">
    <mergeCell ref="B12:AC12"/>
    <mergeCell ref="R18:AC18"/>
    <mergeCell ref="X49:AB49"/>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2:AC101"/>
  <sheetViews>
    <sheetView tabSelected="1"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x14ac:dyDescent="0.25">
      <c r="B3" s="58" t="s">
        <v>312</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319</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320</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2.25" customHeight="1" x14ac:dyDescent="0.25">
      <c r="B15" s="133" t="s">
        <v>321</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322</v>
      </c>
      <c r="C18" s="14"/>
      <c r="D18" s="14"/>
      <c r="E18" s="14"/>
      <c r="F18" s="14"/>
      <c r="G18" s="14"/>
      <c r="H18" s="14"/>
      <c r="I18" s="14"/>
      <c r="J18" s="14"/>
      <c r="K18" s="14"/>
      <c r="L18" s="14"/>
      <c r="M18" s="14"/>
      <c r="N18" s="14"/>
      <c r="O18" s="14"/>
      <c r="P18" s="14"/>
      <c r="Q18" s="15"/>
      <c r="R18" s="13" t="s">
        <v>323</v>
      </c>
      <c r="S18" s="14"/>
      <c r="T18" s="12"/>
      <c r="U18" s="12"/>
      <c r="V18" s="12"/>
      <c r="W18" s="12"/>
      <c r="X18" s="12"/>
      <c r="Y18" s="12"/>
      <c r="Z18" s="12"/>
      <c r="AA18" s="12"/>
      <c r="AB18" s="7"/>
      <c r="AC18" s="7"/>
    </row>
    <row r="19" spans="1:29" ht="15.75" x14ac:dyDescent="0.25">
      <c r="B19" s="13" t="s">
        <v>324</v>
      </c>
      <c r="C19" s="14"/>
      <c r="D19" s="14"/>
      <c r="E19" s="14"/>
      <c r="F19" s="14"/>
      <c r="G19" s="14"/>
      <c r="H19" s="14"/>
      <c r="I19" s="14"/>
      <c r="J19" s="14"/>
      <c r="K19" s="14"/>
      <c r="L19" s="14"/>
      <c r="M19" s="14"/>
      <c r="N19" s="14"/>
      <c r="O19" s="14"/>
      <c r="P19" s="14"/>
      <c r="Q19" s="15"/>
      <c r="R19" s="13"/>
      <c r="S19" s="14"/>
      <c r="T19" s="12"/>
      <c r="U19" s="12"/>
      <c r="V19" s="12"/>
      <c r="W19" s="12"/>
      <c r="X19" s="12"/>
      <c r="Y19" s="12"/>
      <c r="Z19" s="12"/>
      <c r="AA19" s="12"/>
      <c r="AB19" s="7"/>
      <c r="AC19" s="7"/>
    </row>
    <row r="20" spans="1:29" x14ac:dyDescent="0.25">
      <c r="B20" s="12"/>
      <c r="C20" s="12"/>
      <c r="D20" s="12"/>
      <c r="E20" s="12"/>
      <c r="F20" s="12"/>
      <c r="G20" s="12"/>
      <c r="H20" s="12"/>
      <c r="I20" s="12"/>
      <c r="J20" s="12"/>
      <c r="K20" s="12"/>
      <c r="L20" s="12"/>
      <c r="M20" s="12"/>
      <c r="N20" s="12"/>
      <c r="O20" s="12"/>
      <c r="P20" s="12"/>
      <c r="Q20" s="11"/>
      <c r="R20" s="12"/>
      <c r="S20" s="12"/>
      <c r="T20" s="12"/>
      <c r="U20" s="12"/>
      <c r="V20" s="12"/>
      <c r="W20" s="12"/>
      <c r="X20" s="12"/>
      <c r="Y20" s="12"/>
      <c r="Z20" s="12"/>
      <c r="AA20" s="12"/>
      <c r="AB20" s="7"/>
      <c r="AC20" s="7"/>
    </row>
    <row r="21" spans="1:29" x14ac:dyDescent="0.25">
      <c r="B21" s="9" t="s">
        <v>12</v>
      </c>
      <c r="C21" s="10"/>
      <c r="D21" s="10"/>
      <c r="E21" s="10"/>
      <c r="F21" s="12"/>
      <c r="G21" s="12"/>
      <c r="H21" s="12"/>
      <c r="I21" s="12"/>
      <c r="J21" s="12"/>
      <c r="K21" s="12"/>
      <c r="L21" s="12"/>
      <c r="M21" s="12"/>
      <c r="N21" s="12"/>
      <c r="O21" s="12"/>
      <c r="P21" s="12"/>
      <c r="Q21" s="11"/>
      <c r="R21" s="9" t="s">
        <v>13</v>
      </c>
      <c r="S21" s="10"/>
      <c r="T21" s="10"/>
      <c r="U21" s="12"/>
      <c r="V21" s="12"/>
      <c r="W21" s="12"/>
      <c r="X21" s="12"/>
      <c r="Y21" s="12"/>
      <c r="Z21" s="12"/>
      <c r="AA21" s="12"/>
      <c r="AB21" s="7"/>
      <c r="AC21" s="7"/>
    </row>
    <row r="22" spans="1:29" ht="15.75" x14ac:dyDescent="0.25">
      <c r="B22" s="13" t="s">
        <v>128</v>
      </c>
      <c r="C22" s="14"/>
      <c r="D22" s="14"/>
      <c r="E22" s="14"/>
      <c r="F22" s="14"/>
      <c r="G22" s="14"/>
      <c r="H22" s="14"/>
      <c r="I22" s="14"/>
      <c r="J22" s="14"/>
      <c r="K22" s="14"/>
      <c r="L22" s="14"/>
      <c r="M22" s="14"/>
      <c r="N22" s="14"/>
      <c r="O22" s="14"/>
      <c r="P22" s="14"/>
      <c r="Q22" s="15"/>
      <c r="R22" s="13" t="s">
        <v>325</v>
      </c>
      <c r="S22" s="14"/>
      <c r="T22" s="12"/>
      <c r="U22" s="12"/>
      <c r="V22" s="12"/>
      <c r="W22" s="12"/>
      <c r="X22" s="12"/>
      <c r="Y22" s="12"/>
      <c r="Z22" s="12"/>
      <c r="AA22" s="12"/>
      <c r="AB22" s="7"/>
      <c r="AC22" s="7"/>
    </row>
    <row r="23" spans="1:29" x14ac:dyDescent="0.25">
      <c r="A23" s="5"/>
      <c r="B23" s="17"/>
      <c r="C23" s="17"/>
      <c r="D23" s="17"/>
      <c r="E23" s="17"/>
      <c r="F23" s="17"/>
      <c r="G23" s="17"/>
      <c r="H23" s="17"/>
      <c r="I23" s="17"/>
      <c r="J23" s="17"/>
      <c r="K23" s="17"/>
      <c r="L23" s="17"/>
      <c r="M23" s="17"/>
      <c r="N23" s="17"/>
      <c r="O23" s="17"/>
      <c r="P23" s="17"/>
      <c r="Q23" s="18"/>
      <c r="R23" s="17"/>
      <c r="S23" s="17"/>
      <c r="T23" s="17"/>
      <c r="U23" s="17"/>
      <c r="V23" s="17"/>
      <c r="W23" s="17"/>
      <c r="X23" s="17"/>
      <c r="Y23" s="17"/>
      <c r="Z23" s="17"/>
      <c r="AA23" s="17"/>
      <c r="AB23" s="5"/>
      <c r="AC23" s="5"/>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A25" s="2"/>
      <c r="B25" s="2"/>
      <c r="C25" s="2"/>
      <c r="D25" s="2"/>
      <c r="E25" s="2"/>
      <c r="F25" s="2"/>
      <c r="G25" s="2"/>
      <c r="H25" s="2"/>
      <c r="I25" s="2"/>
      <c r="J25" s="2"/>
      <c r="K25" s="2"/>
      <c r="L25" s="2"/>
      <c r="M25" s="2"/>
      <c r="N25" s="2"/>
      <c r="O25" s="2"/>
      <c r="P25" s="2"/>
      <c r="R25" s="2"/>
      <c r="S25" s="2"/>
      <c r="T25" s="2"/>
      <c r="U25" s="2"/>
      <c r="V25" s="2"/>
      <c r="W25" s="2"/>
      <c r="X25" s="2"/>
      <c r="Y25" s="2"/>
      <c r="Z25" s="2"/>
      <c r="AA25" s="2"/>
      <c r="AB25" s="2"/>
      <c r="AC25" s="2"/>
    </row>
    <row r="26" spans="1:29" x14ac:dyDescent="0.25">
      <c r="B26" s="19" t="s">
        <v>15</v>
      </c>
      <c r="C26" s="20"/>
      <c r="N26" s="2"/>
      <c r="O26" s="21"/>
      <c r="P26" s="21"/>
      <c r="R26" s="21"/>
      <c r="S26" s="21"/>
      <c r="T26" s="2"/>
      <c r="AC26" s="22" t="s">
        <v>16</v>
      </c>
    </row>
    <row r="27" spans="1:29" x14ac:dyDescent="0.25">
      <c r="B27" s="23">
        <v>211</v>
      </c>
      <c r="C27" s="23" t="s">
        <v>17</v>
      </c>
      <c r="AC27" s="24">
        <v>7500</v>
      </c>
    </row>
    <row r="28" spans="1:29" x14ac:dyDescent="0.25">
      <c r="B28" s="23">
        <v>214</v>
      </c>
      <c r="C28" s="23" t="s">
        <v>65</v>
      </c>
      <c r="AC28" s="24">
        <v>15000</v>
      </c>
    </row>
    <row r="29" spans="1:29" x14ac:dyDescent="0.25">
      <c r="B29" s="11">
        <v>261</v>
      </c>
      <c r="C29" s="11" t="s">
        <v>18</v>
      </c>
      <c r="AC29" s="24">
        <v>15000</v>
      </c>
    </row>
    <row r="30" spans="1:29" x14ac:dyDescent="0.25">
      <c r="B30" s="23">
        <v>361</v>
      </c>
      <c r="C30" s="23" t="s">
        <v>125</v>
      </c>
      <c r="AC30" s="24">
        <v>7500</v>
      </c>
    </row>
    <row r="31" spans="1:29" x14ac:dyDescent="0.25">
      <c r="B31" s="11">
        <v>363</v>
      </c>
      <c r="C31" s="11" t="s">
        <v>112</v>
      </c>
      <c r="AC31" s="24">
        <v>7500</v>
      </c>
    </row>
    <row r="32" spans="1:29" x14ac:dyDescent="0.25">
      <c r="B32" s="11">
        <v>371</v>
      </c>
      <c r="C32" s="11" t="s">
        <v>19</v>
      </c>
      <c r="AC32" s="24">
        <v>5000</v>
      </c>
    </row>
    <row r="33" spans="2:29" x14ac:dyDescent="0.25">
      <c r="B33" s="11">
        <v>372</v>
      </c>
      <c r="C33" s="11" t="s">
        <v>20</v>
      </c>
      <c r="AC33" s="24">
        <v>5000</v>
      </c>
    </row>
    <row r="34" spans="2:29" x14ac:dyDescent="0.25">
      <c r="B34" s="11">
        <v>375</v>
      </c>
      <c r="C34" s="11" t="s">
        <v>21</v>
      </c>
      <c r="AC34" s="24">
        <v>5000</v>
      </c>
    </row>
    <row r="35" spans="2:29" x14ac:dyDescent="0.25">
      <c r="B35" s="11">
        <v>431</v>
      </c>
      <c r="C35" s="23" t="s">
        <v>326</v>
      </c>
      <c r="AC35" s="24">
        <v>1000000</v>
      </c>
    </row>
    <row r="36" spans="2:29" x14ac:dyDescent="0.25">
      <c r="B36" s="11">
        <v>511</v>
      </c>
      <c r="C36" s="11" t="s">
        <v>24</v>
      </c>
      <c r="AC36" s="24">
        <v>3750</v>
      </c>
    </row>
    <row r="38" spans="2:29" x14ac:dyDescent="0.25">
      <c r="AA38" s="25"/>
      <c r="AB38" s="26" t="s">
        <v>27</v>
      </c>
      <c r="AC38" s="27">
        <f>SUM(AC27:AC36)</f>
        <v>1071250</v>
      </c>
    </row>
    <row r="39" spans="2:29" x14ac:dyDescent="0.25">
      <c r="B39" s="5"/>
      <c r="C39" s="5"/>
      <c r="D39" s="5"/>
      <c r="E39" s="5"/>
      <c r="F39" s="5"/>
      <c r="G39" s="5"/>
      <c r="H39" s="5"/>
      <c r="I39" s="5"/>
      <c r="J39" s="5"/>
      <c r="K39" s="5"/>
      <c r="L39" s="5"/>
      <c r="M39" s="5"/>
      <c r="N39" s="5"/>
      <c r="O39" s="5"/>
      <c r="P39" s="5"/>
      <c r="Q39" s="6"/>
      <c r="R39" s="5"/>
      <c r="S39" s="5"/>
      <c r="T39" s="5"/>
      <c r="U39" s="5"/>
      <c r="V39" s="5"/>
      <c r="W39" s="5"/>
      <c r="X39" s="5"/>
      <c r="Y39" s="5"/>
      <c r="Z39" s="5"/>
      <c r="AA39" s="5"/>
      <c r="AB39" s="5"/>
      <c r="AC39" s="30"/>
    </row>
    <row r="40" spans="2:29" x14ac:dyDescent="0.25">
      <c r="AC40" s="24"/>
    </row>
    <row r="41" spans="2:29" x14ac:dyDescent="0.25">
      <c r="B41" s="19" t="s">
        <v>28</v>
      </c>
      <c r="C41" s="25"/>
      <c r="D41" s="25"/>
      <c r="R41" s="19" t="s">
        <v>29</v>
      </c>
      <c r="S41" s="25"/>
      <c r="T41" s="25"/>
      <c r="AC41" s="24"/>
    </row>
    <row r="42" spans="2:29" x14ac:dyDescent="0.25">
      <c r="B42" s="31" t="s">
        <v>327</v>
      </c>
      <c r="R42" s="134" t="s">
        <v>328</v>
      </c>
      <c r="S42" s="134"/>
      <c r="T42" s="134"/>
      <c r="U42" s="134"/>
      <c r="V42" s="134"/>
      <c r="W42" s="134"/>
      <c r="X42" s="134"/>
      <c r="Y42" s="134"/>
      <c r="Z42" s="134"/>
      <c r="AA42" s="134"/>
      <c r="AB42" s="134"/>
      <c r="AC42" s="134"/>
    </row>
    <row r="43" spans="2:29" x14ac:dyDescent="0.25">
      <c r="AC43" s="24"/>
    </row>
    <row r="44" spans="2:29" x14ac:dyDescent="0.25">
      <c r="B44" s="19" t="s">
        <v>30</v>
      </c>
      <c r="C44" s="25"/>
      <c r="D44" s="25"/>
      <c r="AC44" s="24"/>
    </row>
    <row r="45" spans="2:29" x14ac:dyDescent="0.25">
      <c r="B45">
        <v>0</v>
      </c>
      <c r="AC45" s="24"/>
    </row>
    <row r="46" spans="2:29" x14ac:dyDescent="0.25">
      <c r="AC46" s="24"/>
    </row>
    <row r="47" spans="2:29" x14ac:dyDescent="0.25">
      <c r="B47" s="19" t="s">
        <v>31</v>
      </c>
      <c r="C47" s="25"/>
      <c r="D47" s="25"/>
      <c r="AC47" s="24"/>
    </row>
    <row r="48" spans="2:29" x14ac:dyDescent="0.25">
      <c r="B48">
        <v>500</v>
      </c>
      <c r="C48" t="s">
        <v>80</v>
      </c>
      <c r="AC48" s="24"/>
    </row>
    <row r="49" spans="2:29" x14ac:dyDescent="0.25">
      <c r="B49" s="5"/>
      <c r="C49" s="5"/>
      <c r="D49" s="5"/>
      <c r="E49" s="5"/>
      <c r="F49" s="5"/>
      <c r="G49" s="5"/>
      <c r="H49" s="5"/>
      <c r="I49" s="5"/>
      <c r="J49" s="5"/>
      <c r="K49" s="5"/>
      <c r="L49" s="5"/>
      <c r="M49" s="5"/>
      <c r="N49" s="5"/>
      <c r="O49" s="5"/>
      <c r="P49" s="5"/>
      <c r="Q49" s="6"/>
      <c r="R49" s="5"/>
      <c r="S49" s="5"/>
      <c r="T49" s="5"/>
      <c r="U49" s="5"/>
      <c r="V49" s="5"/>
      <c r="W49" s="5"/>
      <c r="X49" s="5"/>
      <c r="Y49" s="5"/>
      <c r="Z49" s="5"/>
      <c r="AA49" s="5"/>
      <c r="AB49" s="5"/>
      <c r="AC49" s="30"/>
    </row>
    <row r="50" spans="2:29" x14ac:dyDescent="0.25">
      <c r="AC50" s="24"/>
    </row>
    <row r="51" spans="2:29" x14ac:dyDescent="0.25">
      <c r="B51" s="19" t="s">
        <v>32</v>
      </c>
      <c r="C51" s="25"/>
      <c r="D51" s="25"/>
      <c r="E51" s="25"/>
      <c r="AC51" s="24"/>
    </row>
    <row r="52" spans="2:29" x14ac:dyDescent="0.25">
      <c r="AC52" s="24"/>
    </row>
    <row r="53" spans="2:29" x14ac:dyDescent="0.25">
      <c r="B53" s="19" t="s">
        <v>33</v>
      </c>
      <c r="C53" s="25"/>
      <c r="G53" s="19" t="s">
        <v>34</v>
      </c>
      <c r="H53" s="25"/>
      <c r="L53" s="19" t="s">
        <v>35</v>
      </c>
      <c r="M53" s="25"/>
      <c r="Q53" s="19" t="s">
        <v>36</v>
      </c>
      <c r="R53" s="25"/>
      <c r="U53" s="19" t="s">
        <v>37</v>
      </c>
      <c r="V53" s="25"/>
      <c r="Z53" s="19" t="s">
        <v>38</v>
      </c>
      <c r="AA53" s="25"/>
      <c r="AC53" s="24"/>
    </row>
    <row r="54" spans="2:29" x14ac:dyDescent="0.25">
      <c r="B54">
        <v>40</v>
      </c>
      <c r="G54">
        <v>40</v>
      </c>
      <c r="L54">
        <v>40</v>
      </c>
      <c r="Q54">
        <v>40</v>
      </c>
      <c r="R54" s="2"/>
      <c r="U54">
        <v>40</v>
      </c>
      <c r="Z54">
        <v>40</v>
      </c>
      <c r="AC54" s="24"/>
    </row>
    <row r="55" spans="2:29" x14ac:dyDescent="0.25">
      <c r="Q55"/>
      <c r="AC55" s="24"/>
    </row>
    <row r="56" spans="2:29" x14ac:dyDescent="0.25">
      <c r="B56" s="19" t="s">
        <v>39</v>
      </c>
      <c r="C56" s="25"/>
      <c r="G56" s="19" t="s">
        <v>40</v>
      </c>
      <c r="H56" s="25"/>
      <c r="L56" s="19" t="s">
        <v>41</v>
      </c>
      <c r="M56" s="25"/>
      <c r="N56" s="25"/>
      <c r="Q56" s="19" t="s">
        <v>42</v>
      </c>
      <c r="R56" s="25"/>
      <c r="U56" s="19" t="s">
        <v>43</v>
      </c>
      <c r="V56" s="25"/>
      <c r="W56" s="25"/>
      <c r="Z56" s="19" t="s">
        <v>44</v>
      </c>
      <c r="AA56" s="25"/>
      <c r="AB56" s="25"/>
      <c r="AC56" s="24"/>
    </row>
    <row r="57" spans="2:29" x14ac:dyDescent="0.25">
      <c r="B57">
        <v>40</v>
      </c>
      <c r="G57">
        <v>40</v>
      </c>
      <c r="L57">
        <v>40</v>
      </c>
      <c r="Q57">
        <v>40</v>
      </c>
      <c r="U57">
        <v>40</v>
      </c>
      <c r="Z57">
        <v>60</v>
      </c>
      <c r="AC57" s="24"/>
    </row>
    <row r="58" spans="2:29" x14ac:dyDescent="0.25">
      <c r="AC58" s="62"/>
    </row>
    <row r="59" spans="2:29" x14ac:dyDescent="0.25">
      <c r="B59" s="5"/>
      <c r="C59" s="5"/>
      <c r="D59" s="5"/>
      <c r="E59" s="5"/>
      <c r="F59" s="5"/>
      <c r="G59" s="5"/>
      <c r="H59" s="5"/>
      <c r="I59" s="5"/>
      <c r="J59" s="5"/>
      <c r="K59" s="5"/>
      <c r="L59" s="5"/>
      <c r="M59" s="5"/>
      <c r="N59" s="5"/>
      <c r="O59" s="5"/>
      <c r="P59" s="5"/>
      <c r="Q59" s="6"/>
      <c r="R59" s="5"/>
      <c r="S59" s="5"/>
      <c r="T59" s="5"/>
      <c r="U59" s="5"/>
      <c r="V59" s="5"/>
      <c r="W59" s="5"/>
      <c r="X59" s="5"/>
      <c r="Y59" s="5"/>
      <c r="Z59" s="5"/>
      <c r="AA59" s="5"/>
      <c r="AB59" s="5"/>
      <c r="AC59" s="30"/>
    </row>
    <row r="60" spans="2:29" x14ac:dyDescent="0.25">
      <c r="AC60" s="24"/>
    </row>
    <row r="61" spans="2:29" x14ac:dyDescent="0.25">
      <c r="B61" s="19" t="s">
        <v>28</v>
      </c>
      <c r="C61" s="25"/>
      <c r="D61" s="25"/>
      <c r="R61" s="19" t="s">
        <v>29</v>
      </c>
      <c r="S61" s="25"/>
      <c r="T61" s="25"/>
      <c r="AC61" s="24"/>
    </row>
    <row r="62" spans="2:29" x14ac:dyDescent="0.25">
      <c r="B62" t="s">
        <v>329</v>
      </c>
      <c r="R62" t="s">
        <v>330</v>
      </c>
      <c r="AC62" s="24"/>
    </row>
    <row r="63" spans="2:29" x14ac:dyDescent="0.25">
      <c r="AC63" s="24"/>
    </row>
    <row r="64" spans="2:29" x14ac:dyDescent="0.25">
      <c r="B64" s="19" t="s">
        <v>30</v>
      </c>
      <c r="C64" s="25"/>
      <c r="D64" s="25"/>
      <c r="AC64" s="24"/>
    </row>
    <row r="65" spans="2:29" x14ac:dyDescent="0.25">
      <c r="B65">
        <v>0</v>
      </c>
      <c r="AC65" s="24"/>
    </row>
    <row r="66" spans="2:29" x14ac:dyDescent="0.25">
      <c r="AC66" s="24"/>
    </row>
    <row r="67" spans="2:29" x14ac:dyDescent="0.25">
      <c r="B67" s="19" t="s">
        <v>31</v>
      </c>
      <c r="C67" s="25"/>
      <c r="D67" s="25"/>
      <c r="AC67" s="24"/>
    </row>
    <row r="68" spans="2:29" x14ac:dyDescent="0.25">
      <c r="B68">
        <v>45</v>
      </c>
      <c r="C68" t="s">
        <v>80</v>
      </c>
      <c r="AC68" s="24"/>
    </row>
    <row r="69" spans="2:29" x14ac:dyDescent="0.25">
      <c r="AC69" s="24"/>
    </row>
    <row r="70" spans="2:29" x14ac:dyDescent="0.25">
      <c r="B70" s="5"/>
      <c r="C70" s="5"/>
      <c r="D70" s="5"/>
      <c r="E70" s="5"/>
      <c r="F70" s="5"/>
      <c r="G70" s="5"/>
      <c r="H70" s="5"/>
      <c r="I70" s="5"/>
      <c r="J70" s="5"/>
      <c r="K70" s="5"/>
      <c r="L70" s="5"/>
      <c r="M70" s="5"/>
      <c r="N70" s="5"/>
      <c r="O70" s="5"/>
      <c r="P70" s="5"/>
      <c r="Q70" s="6"/>
      <c r="R70" s="5"/>
      <c r="S70" s="5"/>
      <c r="T70" s="5"/>
      <c r="U70" s="5"/>
      <c r="V70" s="5"/>
      <c r="W70" s="5"/>
      <c r="X70" s="5"/>
      <c r="Y70" s="5"/>
      <c r="Z70" s="5"/>
      <c r="AA70" s="5"/>
      <c r="AB70" s="5"/>
      <c r="AC70" s="30"/>
    </row>
    <row r="71" spans="2:29" x14ac:dyDescent="0.25">
      <c r="AC71" s="24"/>
    </row>
    <row r="72" spans="2:29" x14ac:dyDescent="0.25">
      <c r="B72" s="19" t="s">
        <v>32</v>
      </c>
      <c r="C72" s="25"/>
      <c r="D72" s="25"/>
      <c r="E72" s="25"/>
      <c r="AC72" s="24"/>
    </row>
    <row r="73" spans="2:29" x14ac:dyDescent="0.25">
      <c r="AC73" s="24"/>
    </row>
    <row r="74" spans="2:29" x14ac:dyDescent="0.25">
      <c r="AC74" s="24"/>
    </row>
    <row r="75" spans="2:29" x14ac:dyDescent="0.25">
      <c r="B75" s="19" t="s">
        <v>33</v>
      </c>
      <c r="C75" s="25"/>
      <c r="G75" s="19" t="s">
        <v>34</v>
      </c>
      <c r="H75" s="25"/>
      <c r="L75" s="19" t="s">
        <v>35</v>
      </c>
      <c r="M75" s="25"/>
      <c r="Q75" s="19" t="s">
        <v>36</v>
      </c>
      <c r="R75" s="25"/>
      <c r="U75" s="19" t="s">
        <v>37</v>
      </c>
      <c r="V75" s="25"/>
      <c r="Z75" s="19" t="s">
        <v>38</v>
      </c>
      <c r="AA75" s="25"/>
      <c r="AC75" s="24"/>
    </row>
    <row r="76" spans="2:29" x14ac:dyDescent="0.25">
      <c r="B76">
        <v>2</v>
      </c>
      <c r="G76">
        <v>2</v>
      </c>
      <c r="L76">
        <v>4</v>
      </c>
      <c r="M76" t="s">
        <v>80</v>
      </c>
      <c r="Q76">
        <v>4</v>
      </c>
      <c r="R76" s="2"/>
      <c r="U76">
        <v>4</v>
      </c>
      <c r="Z76">
        <v>4</v>
      </c>
      <c r="AC76" s="24"/>
    </row>
    <row r="77" spans="2:29" x14ac:dyDescent="0.25">
      <c r="Q77"/>
      <c r="AC77" s="24"/>
    </row>
    <row r="78" spans="2:29" x14ac:dyDescent="0.25">
      <c r="B78" s="19" t="s">
        <v>39</v>
      </c>
      <c r="C78" s="25"/>
      <c r="G78" s="19" t="s">
        <v>40</v>
      </c>
      <c r="H78" s="25"/>
      <c r="L78" s="19" t="s">
        <v>41</v>
      </c>
      <c r="M78" s="25"/>
      <c r="N78" s="25"/>
      <c r="Q78" s="19" t="s">
        <v>42</v>
      </c>
      <c r="R78" s="25"/>
      <c r="U78" s="19" t="s">
        <v>43</v>
      </c>
      <c r="V78" s="25"/>
      <c r="W78" s="25"/>
      <c r="Z78" s="19" t="s">
        <v>44</v>
      </c>
      <c r="AA78" s="25"/>
      <c r="AB78" s="25"/>
      <c r="AC78" s="24"/>
    </row>
    <row r="79" spans="2:29" x14ac:dyDescent="0.25">
      <c r="B79">
        <v>4</v>
      </c>
      <c r="G79">
        <v>4</v>
      </c>
      <c r="L79">
        <v>4</v>
      </c>
      <c r="Q79">
        <v>4</v>
      </c>
      <c r="U79">
        <v>4</v>
      </c>
      <c r="V79" t="s">
        <v>80</v>
      </c>
      <c r="Z79">
        <v>5</v>
      </c>
      <c r="AC79" s="24"/>
    </row>
    <row r="80" spans="2:29" x14ac:dyDescent="0.25">
      <c r="AC80" s="62"/>
    </row>
    <row r="81" spans="2:29" x14ac:dyDescent="0.25">
      <c r="B81" s="5"/>
      <c r="C81" s="5"/>
      <c r="D81" s="5"/>
      <c r="E81" s="5"/>
      <c r="F81" s="5"/>
      <c r="G81" s="5"/>
      <c r="H81" s="5"/>
      <c r="I81" s="5"/>
      <c r="J81" s="5"/>
      <c r="K81" s="5"/>
      <c r="L81" s="5"/>
      <c r="M81" s="5"/>
      <c r="N81" s="5"/>
      <c r="O81" s="5"/>
      <c r="P81" s="5"/>
      <c r="Q81" s="6"/>
      <c r="R81" s="5"/>
      <c r="S81" s="5"/>
      <c r="T81" s="5"/>
      <c r="U81" s="5"/>
      <c r="V81" s="5"/>
      <c r="W81" s="5"/>
      <c r="X81" s="5"/>
      <c r="Y81" s="5"/>
      <c r="Z81" s="5"/>
      <c r="AA81" s="5"/>
      <c r="AB81" s="5"/>
      <c r="AC81" s="30"/>
    </row>
    <row r="82" spans="2:29" x14ac:dyDescent="0.25">
      <c r="AC82" s="24"/>
    </row>
    <row r="83" spans="2:29" x14ac:dyDescent="0.25">
      <c r="B83" s="19" t="s">
        <v>28</v>
      </c>
      <c r="C83" s="25"/>
      <c r="D83" s="25"/>
      <c r="R83" s="19" t="s">
        <v>29</v>
      </c>
      <c r="S83" s="25"/>
      <c r="T83" s="25"/>
      <c r="AC83" s="24"/>
    </row>
    <row r="84" spans="2:29" x14ac:dyDescent="0.25">
      <c r="B84" t="s">
        <v>331</v>
      </c>
      <c r="R84" t="s">
        <v>332</v>
      </c>
      <c r="AC84" s="24"/>
    </row>
    <row r="85" spans="2:29" x14ac:dyDescent="0.25">
      <c r="AC85" s="24"/>
    </row>
    <row r="86" spans="2:29" x14ac:dyDescent="0.25">
      <c r="B86" s="19" t="s">
        <v>30</v>
      </c>
      <c r="C86" s="25"/>
      <c r="D86" s="25"/>
      <c r="AC86" s="24"/>
    </row>
    <row r="87" spans="2:29" x14ac:dyDescent="0.25">
      <c r="B87">
        <v>0</v>
      </c>
      <c r="AC87" s="24"/>
    </row>
    <row r="88" spans="2:29" x14ac:dyDescent="0.25">
      <c r="AC88" s="24"/>
    </row>
    <row r="89" spans="2:29" x14ac:dyDescent="0.25">
      <c r="B89" s="19" t="s">
        <v>31</v>
      </c>
      <c r="C89" s="25"/>
      <c r="D89" s="25"/>
      <c r="AC89" s="24"/>
    </row>
    <row r="90" spans="2:29" x14ac:dyDescent="0.25">
      <c r="B90" s="139">
        <v>1000</v>
      </c>
      <c r="C90" s="139"/>
      <c r="AC90" s="24"/>
    </row>
    <row r="91" spans="2:29" x14ac:dyDescent="0.25">
      <c r="AC91" s="24"/>
    </row>
    <row r="92" spans="2:29" x14ac:dyDescent="0.25">
      <c r="B92" s="5"/>
      <c r="C92" s="5"/>
      <c r="D92" s="5"/>
      <c r="E92" s="5"/>
      <c r="F92" s="5"/>
      <c r="G92" s="5"/>
      <c r="H92" s="5"/>
      <c r="I92" s="5"/>
      <c r="J92" s="5"/>
      <c r="K92" s="5"/>
      <c r="L92" s="5"/>
      <c r="M92" s="5"/>
      <c r="N92" s="5"/>
      <c r="O92" s="5"/>
      <c r="P92" s="5"/>
      <c r="Q92" s="6"/>
      <c r="R92" s="5"/>
      <c r="S92" s="5"/>
      <c r="T92" s="5"/>
      <c r="U92" s="5"/>
      <c r="V92" s="5"/>
      <c r="W92" s="5"/>
      <c r="X92" s="5"/>
      <c r="Y92" s="5"/>
      <c r="Z92" s="5"/>
      <c r="AA92" s="5"/>
      <c r="AB92" s="5"/>
      <c r="AC92" s="30"/>
    </row>
    <row r="93" spans="2:29" x14ac:dyDescent="0.25">
      <c r="AC93" s="24"/>
    </row>
    <row r="94" spans="2:29" x14ac:dyDescent="0.25">
      <c r="B94" s="19" t="s">
        <v>32</v>
      </c>
      <c r="C94" s="25"/>
      <c r="D94" s="25"/>
      <c r="E94" s="25"/>
      <c r="AC94" s="24"/>
    </row>
    <row r="95" spans="2:29" x14ac:dyDescent="0.25">
      <c r="AC95" s="24"/>
    </row>
    <row r="96" spans="2:29" x14ac:dyDescent="0.25">
      <c r="AC96" s="24"/>
    </row>
    <row r="97" spans="2:29" x14ac:dyDescent="0.25">
      <c r="B97" s="19" t="s">
        <v>33</v>
      </c>
      <c r="C97" s="25"/>
      <c r="G97" s="19" t="s">
        <v>34</v>
      </c>
      <c r="H97" s="25"/>
      <c r="L97" s="19" t="s">
        <v>35</v>
      </c>
      <c r="M97" s="25"/>
      <c r="Q97" s="19" t="s">
        <v>36</v>
      </c>
      <c r="R97" s="25"/>
      <c r="U97" s="19" t="s">
        <v>37</v>
      </c>
      <c r="V97" s="25"/>
      <c r="Z97" s="19" t="s">
        <v>38</v>
      </c>
      <c r="AA97" s="25"/>
      <c r="AC97" s="24"/>
    </row>
    <row r="98" spans="2:29" x14ac:dyDescent="0.25">
      <c r="B98">
        <v>80</v>
      </c>
      <c r="G98">
        <v>80</v>
      </c>
      <c r="L98">
        <v>80</v>
      </c>
      <c r="M98" t="s">
        <v>80</v>
      </c>
      <c r="Q98">
        <v>80</v>
      </c>
      <c r="R98" s="2"/>
      <c r="U98">
        <v>80</v>
      </c>
      <c r="Z98">
        <v>80</v>
      </c>
      <c r="AC98" s="24"/>
    </row>
    <row r="99" spans="2:29" x14ac:dyDescent="0.25">
      <c r="Q99"/>
      <c r="AC99" s="24"/>
    </row>
    <row r="100" spans="2:29" x14ac:dyDescent="0.25">
      <c r="B100" s="19" t="s">
        <v>39</v>
      </c>
      <c r="C100" s="25"/>
      <c r="G100" s="19" t="s">
        <v>40</v>
      </c>
      <c r="H100" s="25"/>
      <c r="L100" s="19" t="s">
        <v>41</v>
      </c>
      <c r="M100" s="25"/>
      <c r="N100" s="25"/>
      <c r="Q100" s="19" t="s">
        <v>42</v>
      </c>
      <c r="R100" s="25"/>
      <c r="U100" s="19" t="s">
        <v>43</v>
      </c>
      <c r="V100" s="25"/>
      <c r="W100" s="25"/>
      <c r="Z100" s="19" t="s">
        <v>44</v>
      </c>
      <c r="AA100" s="25"/>
      <c r="AB100" s="25"/>
      <c r="AC100" s="24"/>
    </row>
    <row r="101" spans="2:29" x14ac:dyDescent="0.25">
      <c r="B101">
        <v>80</v>
      </c>
      <c r="G101">
        <v>80</v>
      </c>
      <c r="L101">
        <v>80</v>
      </c>
      <c r="Q101">
        <v>80</v>
      </c>
      <c r="U101">
        <v>80</v>
      </c>
      <c r="V101" t="s">
        <v>80</v>
      </c>
      <c r="Z101">
        <v>120</v>
      </c>
      <c r="AC101" s="24"/>
    </row>
  </sheetData>
  <mergeCells count="3">
    <mergeCell ref="B15:AC15"/>
    <mergeCell ref="R42:AC42"/>
    <mergeCell ref="B90:C90"/>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2:AC102"/>
  <sheetViews>
    <sheetView topLeftCell="A22"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x14ac:dyDescent="0.25">
      <c r="B3" s="58" t="s">
        <v>333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334</v>
      </c>
      <c r="C9" s="14"/>
      <c r="D9" s="14"/>
      <c r="E9" s="14"/>
      <c r="F9" s="14"/>
      <c r="G9" s="14"/>
      <c r="H9" s="14"/>
      <c r="I9" s="14"/>
      <c r="J9" s="14"/>
      <c r="K9" s="14"/>
      <c r="L9" s="14"/>
      <c r="M9" s="14"/>
      <c r="N9" s="14"/>
      <c r="O9" s="14"/>
      <c r="P9" s="14"/>
      <c r="Q9" s="15"/>
      <c r="R9" s="14"/>
      <c r="S9" s="14"/>
      <c r="T9" s="14"/>
      <c r="U9" s="14"/>
      <c r="V9" s="14"/>
      <c r="W9" s="14"/>
      <c r="X9" s="14"/>
      <c r="Y9" s="14"/>
      <c r="Z9" s="14"/>
      <c r="AA9" s="14"/>
      <c r="AB9" s="14"/>
      <c r="AC9" s="63"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335</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336</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29.25" customHeight="1" x14ac:dyDescent="0.25">
      <c r="B18" s="133" t="s">
        <v>337</v>
      </c>
      <c r="C18" s="133"/>
      <c r="D18" s="133"/>
      <c r="E18" s="133"/>
      <c r="F18" s="133"/>
      <c r="G18" s="133"/>
      <c r="H18" s="133"/>
      <c r="I18" s="133"/>
      <c r="J18" s="133"/>
      <c r="K18" s="133"/>
      <c r="L18" s="133"/>
      <c r="M18" s="133"/>
      <c r="N18" s="133"/>
      <c r="O18" s="133"/>
      <c r="P18" s="133"/>
      <c r="Q18" s="15"/>
      <c r="R18" s="33" t="s">
        <v>338</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339</v>
      </c>
      <c r="C21" s="14"/>
      <c r="D21" s="14"/>
      <c r="E21" s="14"/>
      <c r="F21" s="14"/>
      <c r="G21" s="14"/>
      <c r="H21" s="14"/>
      <c r="I21" s="14"/>
      <c r="J21" s="14"/>
      <c r="K21" s="14"/>
      <c r="L21" s="14"/>
      <c r="M21" s="14"/>
      <c r="N21" s="14"/>
      <c r="O21" s="14"/>
      <c r="P21" s="14"/>
      <c r="Q21" s="15"/>
      <c r="R21" s="13" t="s">
        <v>340</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216</v>
      </c>
      <c r="C26" s="23" t="s">
        <v>53</v>
      </c>
      <c r="AC26" s="24">
        <v>8000</v>
      </c>
    </row>
    <row r="27" spans="1:29" x14ac:dyDescent="0.25">
      <c r="B27" s="23">
        <v>221</v>
      </c>
      <c r="C27" s="23" t="s">
        <v>66</v>
      </c>
      <c r="AC27" s="24">
        <v>10000</v>
      </c>
    </row>
    <row r="28" spans="1:29" x14ac:dyDescent="0.25">
      <c r="B28" s="11">
        <v>261</v>
      </c>
      <c r="C28" s="11" t="s">
        <v>18</v>
      </c>
      <c r="AC28" s="24">
        <v>120000</v>
      </c>
    </row>
    <row r="29" spans="1:29" x14ac:dyDescent="0.25">
      <c r="B29" s="23">
        <v>296</v>
      </c>
      <c r="C29" s="23" t="s">
        <v>54</v>
      </c>
      <c r="AC29" s="24">
        <v>25000</v>
      </c>
    </row>
    <row r="30" spans="1:29" x14ac:dyDescent="0.25">
      <c r="B30" s="23">
        <v>361</v>
      </c>
      <c r="C30" s="23" t="s">
        <v>125</v>
      </c>
      <c r="AC30" s="24">
        <v>10000</v>
      </c>
    </row>
    <row r="31" spans="1:29" x14ac:dyDescent="0.25">
      <c r="B31" s="11">
        <v>363</v>
      </c>
      <c r="C31" s="11" t="s">
        <v>112</v>
      </c>
      <c r="AC31" s="24">
        <v>10000</v>
      </c>
    </row>
    <row r="32" spans="1:29" x14ac:dyDescent="0.25">
      <c r="B32" s="11">
        <v>371</v>
      </c>
      <c r="C32" s="11" t="s">
        <v>19</v>
      </c>
      <c r="AC32" s="24">
        <v>10000</v>
      </c>
    </row>
    <row r="33" spans="2:29" x14ac:dyDescent="0.25">
      <c r="B33" s="11">
        <v>372</v>
      </c>
      <c r="C33" s="11" t="s">
        <v>20</v>
      </c>
      <c r="AC33" s="24">
        <v>7500</v>
      </c>
    </row>
    <row r="34" spans="2:29" x14ac:dyDescent="0.25">
      <c r="B34" s="11">
        <v>375</v>
      </c>
      <c r="C34" s="11" t="s">
        <v>21</v>
      </c>
      <c r="AC34" s="24">
        <v>10000</v>
      </c>
    </row>
    <row r="35" spans="2:29" x14ac:dyDescent="0.25">
      <c r="B35" s="11">
        <v>511</v>
      </c>
      <c r="C35" s="11" t="s">
        <v>24</v>
      </c>
      <c r="AC35" s="24">
        <v>7500</v>
      </c>
    </row>
    <row r="37" spans="2:29" x14ac:dyDescent="0.25">
      <c r="AA37" s="25"/>
      <c r="AB37" s="26" t="s">
        <v>27</v>
      </c>
      <c r="AC37" s="27">
        <f>SUM(AC26:AC35)</f>
        <v>218000</v>
      </c>
    </row>
    <row r="38" spans="2:29" x14ac:dyDescent="0.25">
      <c r="X38" s="28"/>
      <c r="Y38" s="28"/>
      <c r="Z38" s="28"/>
      <c r="AA38" s="28"/>
      <c r="AB38" s="28"/>
      <c r="AC38" s="29"/>
    </row>
    <row r="39" spans="2:29" x14ac:dyDescent="0.25">
      <c r="B39" s="5"/>
      <c r="C39" s="5"/>
      <c r="D39" s="5"/>
      <c r="E39" s="5"/>
      <c r="F39" s="5"/>
      <c r="G39" s="5"/>
      <c r="H39" s="5"/>
      <c r="I39" s="5"/>
      <c r="J39" s="5"/>
      <c r="K39" s="5"/>
      <c r="L39" s="5"/>
      <c r="M39" s="5"/>
      <c r="N39" s="5"/>
      <c r="O39" s="5"/>
      <c r="P39" s="5"/>
      <c r="Q39" s="6"/>
      <c r="R39" s="5"/>
      <c r="S39" s="5"/>
      <c r="T39" s="5"/>
      <c r="U39" s="5"/>
      <c r="V39" s="5"/>
      <c r="W39" s="5"/>
      <c r="X39" s="5"/>
      <c r="Y39" s="5"/>
      <c r="Z39" s="5"/>
      <c r="AA39" s="5"/>
      <c r="AB39" s="5"/>
      <c r="AC39" s="30"/>
    </row>
    <row r="40" spans="2:29" x14ac:dyDescent="0.25">
      <c r="AC40" s="24"/>
    </row>
    <row r="41" spans="2:29" x14ac:dyDescent="0.25">
      <c r="B41" s="19" t="s">
        <v>28</v>
      </c>
      <c r="C41" s="25"/>
      <c r="D41" s="25"/>
      <c r="R41" s="19" t="s">
        <v>29</v>
      </c>
      <c r="S41" s="25"/>
      <c r="T41" s="25"/>
      <c r="AC41" s="24"/>
    </row>
    <row r="42" spans="2:29" x14ac:dyDescent="0.25">
      <c r="B42" t="s">
        <v>341</v>
      </c>
      <c r="R42" t="s">
        <v>342</v>
      </c>
      <c r="S42" s="32"/>
      <c r="T42" s="32"/>
      <c r="U42" s="32"/>
      <c r="V42" s="32"/>
      <c r="W42" s="32"/>
      <c r="X42" s="32"/>
      <c r="Y42" s="32"/>
      <c r="Z42" s="32"/>
      <c r="AA42" s="32"/>
      <c r="AB42" s="32"/>
      <c r="AC42" s="32"/>
    </row>
    <row r="43" spans="2:29" x14ac:dyDescent="0.25">
      <c r="AC43" s="24"/>
    </row>
    <row r="44" spans="2:29" x14ac:dyDescent="0.25">
      <c r="B44" s="19" t="s">
        <v>30</v>
      </c>
      <c r="C44" s="25"/>
      <c r="D44" s="25"/>
      <c r="AC44" s="24"/>
    </row>
    <row r="45" spans="2:29" x14ac:dyDescent="0.25">
      <c r="B45">
        <v>0</v>
      </c>
      <c r="AC45" s="24"/>
    </row>
    <row r="46" spans="2:29" x14ac:dyDescent="0.25">
      <c r="AC46" s="24"/>
    </row>
    <row r="47" spans="2:29" x14ac:dyDescent="0.25">
      <c r="B47" s="19" t="s">
        <v>31</v>
      </c>
      <c r="C47" s="25"/>
      <c r="D47" s="25"/>
      <c r="AC47" s="24"/>
    </row>
    <row r="48" spans="2:29" x14ac:dyDescent="0.25">
      <c r="B48">
        <v>50</v>
      </c>
      <c r="AC48" s="24"/>
    </row>
    <row r="49" spans="2:29" x14ac:dyDescent="0.25">
      <c r="B49" s="5"/>
      <c r="C49" s="5"/>
      <c r="D49" s="5"/>
      <c r="E49" s="5"/>
      <c r="F49" s="5"/>
      <c r="G49" s="5"/>
      <c r="H49" s="5"/>
      <c r="I49" s="5"/>
      <c r="J49" s="5"/>
      <c r="K49" s="5"/>
      <c r="L49" s="5"/>
      <c r="M49" s="5"/>
      <c r="N49" s="5"/>
      <c r="O49" s="5"/>
      <c r="P49" s="5"/>
      <c r="Q49" s="6"/>
      <c r="R49" s="5"/>
      <c r="S49" s="5"/>
      <c r="T49" s="5"/>
      <c r="U49" s="5"/>
      <c r="V49" s="5"/>
      <c r="W49" s="5"/>
      <c r="X49" s="5"/>
      <c r="Y49" s="5"/>
      <c r="Z49" s="5"/>
      <c r="AA49" s="5"/>
      <c r="AB49" s="5"/>
      <c r="AC49" s="30"/>
    </row>
    <row r="50" spans="2:29" x14ac:dyDescent="0.25">
      <c r="AC50" s="24"/>
    </row>
    <row r="51" spans="2:29" x14ac:dyDescent="0.25">
      <c r="B51" s="19" t="s">
        <v>32</v>
      </c>
      <c r="C51" s="25"/>
      <c r="D51" s="25"/>
      <c r="E51" s="25"/>
      <c r="AC51" s="24"/>
    </row>
    <row r="52" spans="2:29" x14ac:dyDescent="0.25">
      <c r="AC52" s="24"/>
    </row>
    <row r="53" spans="2:29" x14ac:dyDescent="0.25">
      <c r="AC53" s="24"/>
    </row>
    <row r="54" spans="2:29" x14ac:dyDescent="0.25">
      <c r="B54" s="19" t="s">
        <v>33</v>
      </c>
      <c r="C54" s="25"/>
      <c r="G54" s="19" t="s">
        <v>34</v>
      </c>
      <c r="H54" s="25"/>
      <c r="L54" s="19" t="s">
        <v>35</v>
      </c>
      <c r="M54" s="25"/>
      <c r="Q54" s="19" t="s">
        <v>36</v>
      </c>
      <c r="R54" s="25"/>
      <c r="U54" s="19" t="s">
        <v>37</v>
      </c>
      <c r="V54" s="25"/>
      <c r="Z54" s="19" t="s">
        <v>38</v>
      </c>
      <c r="AA54" s="25"/>
      <c r="AC54" s="24"/>
    </row>
    <row r="55" spans="2:29" x14ac:dyDescent="0.25">
      <c r="Q55"/>
      <c r="R55" s="2"/>
      <c r="AC55" s="24"/>
    </row>
    <row r="56" spans="2:29" x14ac:dyDescent="0.25">
      <c r="Q56"/>
      <c r="AC56" s="24"/>
    </row>
    <row r="57" spans="2:29" x14ac:dyDescent="0.25">
      <c r="B57" s="19" t="s">
        <v>39</v>
      </c>
      <c r="C57" s="25"/>
      <c r="G57" s="19" t="s">
        <v>40</v>
      </c>
      <c r="H57" s="25"/>
      <c r="L57" s="19" t="s">
        <v>41</v>
      </c>
      <c r="M57" s="25"/>
      <c r="N57" s="25"/>
      <c r="Q57" s="19" t="s">
        <v>42</v>
      </c>
      <c r="R57" s="25"/>
      <c r="U57" s="19" t="s">
        <v>43</v>
      </c>
      <c r="V57" s="25"/>
      <c r="W57" s="25"/>
      <c r="Z57" s="19" t="s">
        <v>44</v>
      </c>
      <c r="AA57" s="25"/>
      <c r="AB57" s="25"/>
      <c r="AC57" s="24"/>
    </row>
    <row r="58" spans="2:29" x14ac:dyDescent="0.25">
      <c r="Q58"/>
      <c r="U58">
        <v>25</v>
      </c>
      <c r="Z58">
        <v>25</v>
      </c>
      <c r="AC58" s="24"/>
    </row>
    <row r="60" spans="2:29" x14ac:dyDescent="0.25">
      <c r="B60" s="5"/>
      <c r="C60" s="5"/>
      <c r="D60" s="5"/>
      <c r="E60" s="5"/>
      <c r="F60" s="5"/>
      <c r="G60" s="5"/>
      <c r="H60" s="5"/>
      <c r="I60" s="5"/>
      <c r="J60" s="5"/>
      <c r="K60" s="5"/>
      <c r="L60" s="5"/>
      <c r="M60" s="5"/>
      <c r="N60" s="5"/>
      <c r="O60" s="5"/>
      <c r="P60" s="5"/>
      <c r="Q60" s="6"/>
      <c r="R60" s="5"/>
      <c r="S60" s="5"/>
      <c r="T60" s="5"/>
      <c r="U60" s="5"/>
      <c r="V60" s="5"/>
      <c r="W60" s="5"/>
      <c r="X60" s="5"/>
      <c r="Y60" s="5"/>
      <c r="Z60" s="5"/>
      <c r="AA60" s="5"/>
      <c r="AB60" s="5"/>
      <c r="AC60" s="30"/>
    </row>
    <row r="61" spans="2:29" x14ac:dyDescent="0.25">
      <c r="AC61" s="24"/>
    </row>
    <row r="62" spans="2:29" x14ac:dyDescent="0.25">
      <c r="B62" s="19" t="s">
        <v>28</v>
      </c>
      <c r="C62" s="25"/>
      <c r="D62" s="25"/>
      <c r="R62" s="19" t="s">
        <v>29</v>
      </c>
      <c r="S62" s="25"/>
      <c r="T62" s="25"/>
      <c r="AC62" s="24"/>
    </row>
    <row r="63" spans="2:29" x14ac:dyDescent="0.25">
      <c r="B63" t="s">
        <v>343</v>
      </c>
      <c r="R63" t="s">
        <v>344</v>
      </c>
      <c r="S63" s="32"/>
      <c r="T63" s="32"/>
      <c r="U63" s="32"/>
      <c r="V63" s="32"/>
      <c r="W63" s="32"/>
      <c r="X63" s="32"/>
      <c r="Y63" s="32"/>
      <c r="Z63" s="32"/>
      <c r="AA63" s="32"/>
      <c r="AB63" s="32"/>
      <c r="AC63" s="32"/>
    </row>
    <row r="64" spans="2:29" x14ac:dyDescent="0.25">
      <c r="AC64" s="24"/>
    </row>
    <row r="65" spans="2:29" x14ac:dyDescent="0.25">
      <c r="B65" s="19" t="s">
        <v>30</v>
      </c>
      <c r="C65" s="25"/>
      <c r="D65" s="25"/>
      <c r="AC65" s="24"/>
    </row>
    <row r="66" spans="2:29" x14ac:dyDescent="0.25">
      <c r="B66">
        <v>0</v>
      </c>
      <c r="AC66" s="24"/>
    </row>
    <row r="67" spans="2:29" x14ac:dyDescent="0.25">
      <c r="AC67" s="24"/>
    </row>
    <row r="68" spans="2:29" x14ac:dyDescent="0.25">
      <c r="B68" s="19" t="s">
        <v>31</v>
      </c>
      <c r="C68" s="25"/>
      <c r="D68" s="25"/>
      <c r="AC68" s="24"/>
    </row>
    <row r="69" spans="2:29" x14ac:dyDescent="0.25">
      <c r="B69">
        <v>24</v>
      </c>
      <c r="AC69" s="24"/>
    </row>
    <row r="70" spans="2:29" x14ac:dyDescent="0.25">
      <c r="AC70" s="24"/>
    </row>
    <row r="71" spans="2:29" x14ac:dyDescent="0.25">
      <c r="B71" s="5"/>
      <c r="C71" s="5"/>
      <c r="D71" s="5"/>
      <c r="E71" s="5"/>
      <c r="F71" s="5"/>
      <c r="G71" s="5"/>
      <c r="H71" s="5"/>
      <c r="I71" s="5"/>
      <c r="J71" s="5"/>
      <c r="K71" s="5"/>
      <c r="L71" s="5"/>
      <c r="M71" s="5"/>
      <c r="N71" s="5"/>
      <c r="O71" s="5"/>
      <c r="P71" s="5"/>
      <c r="Q71" s="6"/>
      <c r="R71" s="5"/>
      <c r="S71" s="5"/>
      <c r="T71" s="5"/>
      <c r="U71" s="5"/>
      <c r="V71" s="5"/>
      <c r="W71" s="5"/>
      <c r="X71" s="5"/>
      <c r="Y71" s="5"/>
      <c r="Z71" s="5"/>
      <c r="AA71" s="5"/>
      <c r="AB71" s="5"/>
      <c r="AC71" s="30"/>
    </row>
    <row r="72" spans="2:29" x14ac:dyDescent="0.25">
      <c r="AC72" s="24"/>
    </row>
    <row r="73" spans="2:29" x14ac:dyDescent="0.25">
      <c r="B73" s="19" t="s">
        <v>32</v>
      </c>
      <c r="C73" s="25"/>
      <c r="D73" s="25"/>
      <c r="E73" s="25"/>
      <c r="AC73" s="24"/>
    </row>
    <row r="74" spans="2:29" x14ac:dyDescent="0.25">
      <c r="AC74" s="24"/>
    </row>
    <row r="75" spans="2:29" x14ac:dyDescent="0.25">
      <c r="AC75" s="24"/>
    </row>
    <row r="76" spans="2:29" x14ac:dyDescent="0.25">
      <c r="B76" s="19" t="s">
        <v>33</v>
      </c>
      <c r="C76" s="25"/>
      <c r="G76" s="19" t="s">
        <v>34</v>
      </c>
      <c r="H76" s="25"/>
      <c r="L76" s="19" t="s">
        <v>35</v>
      </c>
      <c r="M76" s="25"/>
      <c r="Q76" s="19" t="s">
        <v>36</v>
      </c>
      <c r="R76" s="25"/>
      <c r="U76" s="19" t="s">
        <v>37</v>
      </c>
      <c r="V76" s="25"/>
      <c r="Z76" s="19" t="s">
        <v>38</v>
      </c>
      <c r="AA76" s="25"/>
      <c r="AC76" s="24"/>
    </row>
    <row r="77" spans="2:29" x14ac:dyDescent="0.25">
      <c r="B77">
        <v>2</v>
      </c>
      <c r="G77">
        <v>2</v>
      </c>
      <c r="L77">
        <v>2</v>
      </c>
      <c r="Q77">
        <v>2</v>
      </c>
      <c r="R77" s="2"/>
      <c r="U77">
        <v>2</v>
      </c>
      <c r="Z77">
        <v>2</v>
      </c>
      <c r="AC77" s="24"/>
    </row>
    <row r="78" spans="2:29" x14ac:dyDescent="0.25">
      <c r="Q78"/>
      <c r="AC78" s="24"/>
    </row>
    <row r="79" spans="2:29" x14ac:dyDescent="0.25">
      <c r="B79" s="19" t="s">
        <v>39</v>
      </c>
      <c r="C79" s="25"/>
      <c r="G79" s="19" t="s">
        <v>40</v>
      </c>
      <c r="H79" s="25"/>
      <c r="L79" s="19" t="s">
        <v>41</v>
      </c>
      <c r="M79" s="25"/>
      <c r="N79" s="25"/>
      <c r="Q79" s="19" t="s">
        <v>42</v>
      </c>
      <c r="R79" s="25"/>
      <c r="U79" s="19" t="s">
        <v>43</v>
      </c>
      <c r="V79" s="25"/>
      <c r="W79" s="25"/>
      <c r="Z79" s="19" t="s">
        <v>44</v>
      </c>
      <c r="AA79" s="25"/>
      <c r="AB79" s="25"/>
      <c r="AC79" s="24"/>
    </row>
    <row r="80" spans="2:29" x14ac:dyDescent="0.25">
      <c r="B80">
        <v>2</v>
      </c>
      <c r="G80">
        <v>2</v>
      </c>
      <c r="L80">
        <v>2</v>
      </c>
      <c r="Q80">
        <v>2</v>
      </c>
      <c r="U80">
        <v>2</v>
      </c>
      <c r="Z80">
        <v>2</v>
      </c>
      <c r="AC80" s="24"/>
    </row>
    <row r="82" spans="2:29" x14ac:dyDescent="0.25">
      <c r="B82" s="5"/>
      <c r="C82" s="5"/>
      <c r="D82" s="5"/>
      <c r="E82" s="5"/>
      <c r="F82" s="5"/>
      <c r="G82" s="5"/>
      <c r="H82" s="5"/>
      <c r="I82" s="5"/>
      <c r="J82" s="5"/>
      <c r="K82" s="5"/>
      <c r="L82" s="5"/>
      <c r="M82" s="5"/>
      <c r="N82" s="5"/>
      <c r="O82" s="5"/>
      <c r="P82" s="5"/>
      <c r="Q82" s="6"/>
      <c r="R82" s="5"/>
      <c r="S82" s="5"/>
      <c r="T82" s="5"/>
      <c r="U82" s="5"/>
      <c r="V82" s="5"/>
      <c r="W82" s="5"/>
      <c r="X82" s="5"/>
      <c r="Y82" s="5"/>
      <c r="Z82" s="5"/>
      <c r="AA82" s="5"/>
      <c r="AB82" s="5"/>
      <c r="AC82" s="30"/>
    </row>
    <row r="83" spans="2:29" x14ac:dyDescent="0.25">
      <c r="AC83" s="24"/>
    </row>
    <row r="84" spans="2:29" x14ac:dyDescent="0.25">
      <c r="B84" s="19" t="s">
        <v>28</v>
      </c>
      <c r="C84" s="25"/>
      <c r="D84" s="25"/>
      <c r="R84" s="19" t="s">
        <v>29</v>
      </c>
      <c r="S84" s="25"/>
      <c r="T84" s="25"/>
      <c r="AC84" s="24"/>
    </row>
    <row r="85" spans="2:29" x14ac:dyDescent="0.25">
      <c r="B85" t="s">
        <v>345</v>
      </c>
      <c r="R85" t="s">
        <v>346</v>
      </c>
      <c r="S85" s="32"/>
      <c r="T85" s="32"/>
      <c r="U85" s="32"/>
      <c r="V85" s="32"/>
      <c r="W85" s="32"/>
      <c r="X85" s="32"/>
      <c r="Y85" s="32"/>
      <c r="Z85" s="32"/>
      <c r="AA85" s="32"/>
      <c r="AB85" s="32"/>
      <c r="AC85" s="32"/>
    </row>
    <row r="86" spans="2:29" x14ac:dyDescent="0.25">
      <c r="AC86" s="24"/>
    </row>
    <row r="87" spans="2:29" x14ac:dyDescent="0.25">
      <c r="B87" s="19" t="s">
        <v>30</v>
      </c>
      <c r="C87" s="25"/>
      <c r="D87" s="25"/>
      <c r="AC87" s="24"/>
    </row>
    <row r="88" spans="2:29" x14ac:dyDescent="0.25">
      <c r="B88">
        <v>0</v>
      </c>
      <c r="AC88" s="24"/>
    </row>
    <row r="89" spans="2:29" x14ac:dyDescent="0.25">
      <c r="AC89" s="24"/>
    </row>
    <row r="90" spans="2:29" x14ac:dyDescent="0.25">
      <c r="B90" s="19" t="s">
        <v>31</v>
      </c>
      <c r="C90" s="25"/>
      <c r="D90" s="25"/>
      <c r="AC90" s="24"/>
    </row>
    <row r="91" spans="2:29" x14ac:dyDescent="0.25">
      <c r="B91">
        <v>30</v>
      </c>
      <c r="AC91" s="24"/>
    </row>
    <row r="92" spans="2:29" x14ac:dyDescent="0.25">
      <c r="AC92" s="24"/>
    </row>
    <row r="93" spans="2:29" x14ac:dyDescent="0.25">
      <c r="B93" s="5"/>
      <c r="C93" s="5"/>
      <c r="D93" s="5"/>
      <c r="E93" s="5"/>
      <c r="F93" s="5"/>
      <c r="G93" s="5"/>
      <c r="H93" s="5"/>
      <c r="I93" s="5"/>
      <c r="J93" s="5"/>
      <c r="K93" s="5"/>
      <c r="L93" s="5"/>
      <c r="M93" s="5"/>
      <c r="N93" s="5"/>
      <c r="O93" s="5"/>
      <c r="P93" s="5"/>
      <c r="Q93" s="6"/>
      <c r="R93" s="5"/>
      <c r="S93" s="5"/>
      <c r="T93" s="5"/>
      <c r="U93" s="5"/>
      <c r="V93" s="5"/>
      <c r="W93" s="5"/>
      <c r="X93" s="5"/>
      <c r="Y93" s="5"/>
      <c r="Z93" s="5"/>
      <c r="AA93" s="5"/>
      <c r="AB93" s="5"/>
      <c r="AC93" s="30"/>
    </row>
    <row r="94" spans="2:29" x14ac:dyDescent="0.25">
      <c r="AC94" s="24"/>
    </row>
    <row r="95" spans="2:29" x14ac:dyDescent="0.25">
      <c r="B95" s="19" t="s">
        <v>32</v>
      </c>
      <c r="C95" s="25"/>
      <c r="D95" s="25"/>
      <c r="E95" s="25"/>
      <c r="AC95" s="24"/>
    </row>
    <row r="96" spans="2:29" x14ac:dyDescent="0.25">
      <c r="AC96" s="24"/>
    </row>
    <row r="97" spans="2:29" x14ac:dyDescent="0.25">
      <c r="AC97" s="24"/>
    </row>
    <row r="98" spans="2:29" x14ac:dyDescent="0.25">
      <c r="B98" s="19" t="s">
        <v>33</v>
      </c>
      <c r="C98" s="25"/>
      <c r="G98" s="19" t="s">
        <v>34</v>
      </c>
      <c r="H98" s="25"/>
      <c r="L98" s="19" t="s">
        <v>35</v>
      </c>
      <c r="M98" s="25"/>
      <c r="Q98" s="19" t="s">
        <v>36</v>
      </c>
      <c r="R98" s="25"/>
      <c r="U98" s="19" t="s">
        <v>37</v>
      </c>
      <c r="V98" s="25"/>
      <c r="Z98" s="19" t="s">
        <v>38</v>
      </c>
      <c r="AA98" s="25"/>
      <c r="AC98" s="24"/>
    </row>
    <row r="99" spans="2:29" x14ac:dyDescent="0.25">
      <c r="B99">
        <v>2</v>
      </c>
      <c r="G99">
        <v>2</v>
      </c>
      <c r="L99">
        <v>2</v>
      </c>
      <c r="Q99">
        <v>2</v>
      </c>
      <c r="R99" s="2"/>
      <c r="U99">
        <v>2</v>
      </c>
      <c r="Z99">
        <v>2</v>
      </c>
      <c r="AC99" s="24"/>
    </row>
    <row r="100" spans="2:29" x14ac:dyDescent="0.25">
      <c r="Q100"/>
      <c r="AC100" s="24"/>
    </row>
    <row r="101" spans="2:29" x14ac:dyDescent="0.25">
      <c r="B101" s="19" t="s">
        <v>39</v>
      </c>
      <c r="C101" s="25"/>
      <c r="G101" s="19" t="s">
        <v>40</v>
      </c>
      <c r="H101" s="25"/>
      <c r="L101" s="19" t="s">
        <v>41</v>
      </c>
      <c r="M101" s="25"/>
      <c r="N101" s="25"/>
      <c r="Q101" s="19" t="s">
        <v>42</v>
      </c>
      <c r="R101" s="25"/>
      <c r="U101" s="19" t="s">
        <v>43</v>
      </c>
      <c r="V101" s="25"/>
      <c r="W101" s="25"/>
      <c r="Z101" s="19" t="s">
        <v>44</v>
      </c>
      <c r="AA101" s="25"/>
      <c r="AB101" s="25"/>
      <c r="AC101" s="24"/>
    </row>
    <row r="102" spans="2:29" x14ac:dyDescent="0.25">
      <c r="B102">
        <v>4</v>
      </c>
      <c r="G102">
        <v>4</v>
      </c>
      <c r="L102">
        <v>4</v>
      </c>
      <c r="Q102">
        <v>2</v>
      </c>
      <c r="U102">
        <v>2</v>
      </c>
      <c r="Z102">
        <v>2</v>
      </c>
      <c r="AC102" s="24"/>
    </row>
  </sheetData>
  <mergeCells count="1">
    <mergeCell ref="B18:P18"/>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2:AC68"/>
  <sheetViews>
    <sheetView workbookViewId="0">
      <selection activeCell="A52" sqref="A52:IV52"/>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347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348</v>
      </c>
      <c r="C9" s="14"/>
      <c r="D9" s="14"/>
      <c r="E9" s="14"/>
      <c r="F9" s="14"/>
      <c r="G9" s="14"/>
      <c r="H9" s="14"/>
      <c r="I9" s="14"/>
      <c r="J9" s="14"/>
      <c r="K9" s="14"/>
      <c r="L9" s="14"/>
      <c r="M9" s="14"/>
      <c r="N9" s="14"/>
      <c r="O9" s="14"/>
      <c r="P9" s="14"/>
      <c r="Q9" s="15"/>
      <c r="R9" s="14"/>
      <c r="S9" s="14"/>
      <c r="T9" s="14"/>
      <c r="U9" s="14"/>
      <c r="V9" s="14"/>
      <c r="W9" s="14"/>
      <c r="X9" s="14"/>
      <c r="Y9" s="14"/>
      <c r="Z9" s="14"/>
      <c r="AA9" s="14"/>
      <c r="AB9" s="14"/>
      <c r="AC9" s="63"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349</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29.25" customHeight="1" x14ac:dyDescent="0.25">
      <c r="B15" s="133" t="s">
        <v>350</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351</v>
      </c>
      <c r="C18" s="14"/>
      <c r="D18" s="14"/>
      <c r="E18" s="14"/>
      <c r="F18" s="14"/>
      <c r="G18" s="14"/>
      <c r="H18" s="14"/>
      <c r="I18" s="14"/>
      <c r="J18" s="14"/>
      <c r="K18" s="14"/>
      <c r="L18" s="14"/>
      <c r="M18" s="14"/>
      <c r="N18" s="14"/>
      <c r="O18" s="14"/>
      <c r="P18" s="14"/>
      <c r="Q18" s="15"/>
      <c r="R18" s="13" t="s">
        <v>352</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339</v>
      </c>
      <c r="C21" s="14"/>
      <c r="D21" s="14"/>
      <c r="E21" s="14"/>
      <c r="F21" s="14"/>
      <c r="G21" s="14"/>
      <c r="H21" s="14"/>
      <c r="I21" s="14"/>
      <c r="J21" s="14"/>
      <c r="K21" s="14"/>
      <c r="L21" s="14"/>
      <c r="M21" s="14"/>
      <c r="N21" s="14"/>
      <c r="O21" s="14"/>
      <c r="P21" s="14"/>
      <c r="Q21" s="15"/>
      <c r="R21" s="13" t="s">
        <v>353</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5000</v>
      </c>
    </row>
    <row r="27" spans="1:29" x14ac:dyDescent="0.25">
      <c r="B27" s="23">
        <v>216</v>
      </c>
      <c r="C27" s="23" t="s">
        <v>53</v>
      </c>
      <c r="AC27" s="24">
        <v>8000</v>
      </c>
    </row>
    <row r="28" spans="1:29" x14ac:dyDescent="0.25">
      <c r="B28" s="23">
        <v>221</v>
      </c>
      <c r="C28" s="23" t="s">
        <v>66</v>
      </c>
      <c r="AC28" s="24">
        <v>5000</v>
      </c>
    </row>
    <row r="29" spans="1:29" x14ac:dyDescent="0.25">
      <c r="B29" s="11">
        <v>261</v>
      </c>
      <c r="C29" s="11" t="s">
        <v>18</v>
      </c>
      <c r="AC29" s="24">
        <v>7500</v>
      </c>
    </row>
    <row r="30" spans="1:29" x14ac:dyDescent="0.25">
      <c r="B30" s="23">
        <v>296</v>
      </c>
      <c r="C30" s="23" t="s">
        <v>54</v>
      </c>
      <c r="AC30" s="24">
        <v>7500</v>
      </c>
    </row>
    <row r="31" spans="1:29" x14ac:dyDescent="0.25">
      <c r="B31" s="23">
        <v>318</v>
      </c>
      <c r="C31" s="23" t="s">
        <v>70</v>
      </c>
      <c r="AC31" s="24">
        <v>1000</v>
      </c>
    </row>
    <row r="32" spans="1:29" x14ac:dyDescent="0.25">
      <c r="B32" s="23">
        <v>361</v>
      </c>
      <c r="C32" s="23" t="s">
        <v>125</v>
      </c>
      <c r="AC32" s="24">
        <v>7500</v>
      </c>
    </row>
    <row r="33" spans="2:29" x14ac:dyDescent="0.25">
      <c r="B33" s="11">
        <v>363</v>
      </c>
      <c r="C33" s="11" t="s">
        <v>112</v>
      </c>
      <c r="AC33" s="24">
        <v>7500</v>
      </c>
    </row>
    <row r="34" spans="2:29" x14ac:dyDescent="0.25">
      <c r="B34" s="11">
        <v>371</v>
      </c>
      <c r="C34" s="11" t="s">
        <v>19</v>
      </c>
      <c r="AC34" s="24">
        <v>15000</v>
      </c>
    </row>
    <row r="35" spans="2:29" x14ac:dyDescent="0.25">
      <c r="B35" s="11">
        <v>372</v>
      </c>
      <c r="C35" s="11" t="s">
        <v>20</v>
      </c>
      <c r="AC35" s="24">
        <v>3750</v>
      </c>
    </row>
    <row r="36" spans="2:29" x14ac:dyDescent="0.25">
      <c r="B36" s="11">
        <v>375</v>
      </c>
      <c r="C36" s="11" t="s">
        <v>21</v>
      </c>
      <c r="AC36" s="24">
        <v>10000</v>
      </c>
    </row>
    <row r="37" spans="2:29" x14ac:dyDescent="0.25">
      <c r="B37" s="11">
        <v>376</v>
      </c>
      <c r="C37" s="11" t="s">
        <v>56</v>
      </c>
      <c r="AC37" s="24">
        <v>10000</v>
      </c>
    </row>
    <row r="38" spans="2:29" x14ac:dyDescent="0.25">
      <c r="B38" s="11">
        <v>511</v>
      </c>
      <c r="C38" s="11" t="s">
        <v>24</v>
      </c>
      <c r="AC38" s="24">
        <v>5000</v>
      </c>
    </row>
    <row r="40" spans="2:29" x14ac:dyDescent="0.25">
      <c r="AA40" s="25"/>
      <c r="AB40" s="26" t="s">
        <v>27</v>
      </c>
      <c r="AC40" s="27">
        <f>SUM(AC26:AC38)</f>
        <v>92750</v>
      </c>
    </row>
    <row r="41" spans="2:29" x14ac:dyDescent="0.25">
      <c r="X41" s="28"/>
      <c r="Y41" s="28"/>
      <c r="Z41" s="28"/>
      <c r="AA41" s="28"/>
      <c r="AB41" s="28"/>
      <c r="AC41" s="29"/>
    </row>
    <row r="42" spans="2:29" x14ac:dyDescent="0.25">
      <c r="B42" s="5"/>
      <c r="C42" s="5"/>
      <c r="D42" s="5"/>
      <c r="E42" s="5"/>
      <c r="F42" s="5"/>
      <c r="G42" s="5"/>
      <c r="H42" s="5"/>
      <c r="I42" s="5"/>
      <c r="J42" s="5"/>
      <c r="K42" s="5"/>
      <c r="L42" s="5"/>
      <c r="M42" s="5"/>
      <c r="N42" s="5"/>
      <c r="O42" s="5"/>
      <c r="P42" s="5"/>
      <c r="Q42" s="6"/>
      <c r="R42" s="5"/>
      <c r="S42" s="5"/>
      <c r="T42" s="5"/>
      <c r="U42" s="5"/>
      <c r="V42" s="5"/>
      <c r="W42" s="5"/>
      <c r="X42" s="5"/>
      <c r="Y42" s="5"/>
      <c r="Z42" s="5"/>
      <c r="AA42" s="5"/>
      <c r="AB42" s="5"/>
      <c r="AC42" s="30"/>
    </row>
    <row r="43" spans="2:29" x14ac:dyDescent="0.25">
      <c r="AC43" s="24"/>
    </row>
    <row r="44" spans="2:29" x14ac:dyDescent="0.25">
      <c r="B44" s="19" t="s">
        <v>28</v>
      </c>
      <c r="C44" s="25"/>
      <c r="D44" s="25"/>
      <c r="R44" s="19" t="s">
        <v>29</v>
      </c>
      <c r="S44" s="25"/>
      <c r="T44" s="25"/>
      <c r="AC44" s="24"/>
    </row>
    <row r="45" spans="2:29" x14ac:dyDescent="0.25">
      <c r="B45" t="s">
        <v>354</v>
      </c>
      <c r="R45" t="s">
        <v>355</v>
      </c>
      <c r="S45" s="32"/>
      <c r="T45" s="32"/>
      <c r="U45" s="32"/>
      <c r="V45" s="32"/>
      <c r="W45" s="32"/>
      <c r="X45" s="32"/>
      <c r="Y45" s="32"/>
      <c r="Z45" s="32"/>
      <c r="AA45" s="32"/>
      <c r="AB45" s="32"/>
      <c r="AC45" s="32"/>
    </row>
    <row r="46" spans="2:29" x14ac:dyDescent="0.25">
      <c r="AC46" s="24"/>
    </row>
    <row r="47" spans="2:29" x14ac:dyDescent="0.25">
      <c r="B47" s="19" t="s">
        <v>30</v>
      </c>
      <c r="C47" s="25"/>
      <c r="D47" s="25"/>
      <c r="AC47" s="24"/>
    </row>
    <row r="48" spans="2:29" x14ac:dyDescent="0.25">
      <c r="B48">
        <v>0</v>
      </c>
      <c r="AC48" s="24"/>
    </row>
    <row r="49" spans="2:29" x14ac:dyDescent="0.25">
      <c r="AC49" s="24"/>
    </row>
    <row r="50" spans="2:29" x14ac:dyDescent="0.25">
      <c r="B50" s="19" t="s">
        <v>31</v>
      </c>
      <c r="C50" s="25"/>
      <c r="D50" s="25"/>
      <c r="AC50" s="24"/>
    </row>
    <row r="51" spans="2:29" x14ac:dyDescent="0.25">
      <c r="B51">
        <v>24</v>
      </c>
      <c r="AC51" s="24"/>
    </row>
    <row r="52" spans="2:29" x14ac:dyDescent="0.25">
      <c r="AC52" s="24"/>
    </row>
    <row r="53" spans="2:29" x14ac:dyDescent="0.25">
      <c r="AC53" s="24"/>
    </row>
    <row r="54" spans="2:29" x14ac:dyDescent="0.25">
      <c r="AC54" s="24"/>
    </row>
    <row r="55" spans="2:29" x14ac:dyDescent="0.25">
      <c r="AC55" s="24"/>
    </row>
    <row r="56" spans="2:29" x14ac:dyDescent="0.25">
      <c r="AC56" s="24"/>
    </row>
    <row r="57" spans="2:29" x14ac:dyDescent="0.25">
      <c r="AC57" s="24"/>
    </row>
    <row r="58" spans="2:29" x14ac:dyDescent="0.25">
      <c r="AC58" s="24"/>
    </row>
    <row r="59" spans="2:29" x14ac:dyDescent="0.25">
      <c r="B59" s="5"/>
      <c r="C59" s="5"/>
      <c r="D59" s="5"/>
      <c r="E59" s="5"/>
      <c r="F59" s="5"/>
      <c r="G59" s="5"/>
      <c r="H59" s="5"/>
      <c r="I59" s="5"/>
      <c r="J59" s="5"/>
      <c r="K59" s="5"/>
      <c r="L59" s="5"/>
      <c r="M59" s="5"/>
      <c r="N59" s="5"/>
      <c r="O59" s="5"/>
      <c r="P59" s="5"/>
      <c r="Q59" s="6"/>
      <c r="R59" s="5"/>
      <c r="S59" s="5"/>
      <c r="T59" s="5"/>
      <c r="U59" s="5"/>
      <c r="V59" s="5"/>
      <c r="W59" s="5"/>
      <c r="X59" s="5"/>
      <c r="Y59" s="5"/>
      <c r="Z59" s="5"/>
      <c r="AA59" s="5"/>
      <c r="AB59" s="5"/>
      <c r="AC59" s="30"/>
    </row>
    <row r="60" spans="2:29" x14ac:dyDescent="0.25">
      <c r="AC60" s="24"/>
    </row>
    <row r="61" spans="2:29" x14ac:dyDescent="0.25">
      <c r="B61" s="19" t="s">
        <v>32</v>
      </c>
      <c r="C61" s="25"/>
      <c r="D61" s="25"/>
      <c r="E61" s="25"/>
      <c r="AC61" s="24"/>
    </row>
    <row r="62" spans="2:29" x14ac:dyDescent="0.25">
      <c r="AC62" s="24"/>
    </row>
    <row r="63" spans="2:29" x14ac:dyDescent="0.25">
      <c r="AC63" s="24"/>
    </row>
    <row r="64" spans="2:29" x14ac:dyDescent="0.25">
      <c r="B64" s="19" t="s">
        <v>33</v>
      </c>
      <c r="C64" s="25"/>
      <c r="G64" s="19" t="s">
        <v>34</v>
      </c>
      <c r="H64" s="25"/>
      <c r="L64" s="19" t="s">
        <v>35</v>
      </c>
      <c r="M64" s="25"/>
      <c r="Q64" s="19" t="s">
        <v>36</v>
      </c>
      <c r="R64" s="25"/>
      <c r="U64" s="19" t="s">
        <v>37</v>
      </c>
      <c r="V64" s="25"/>
      <c r="Z64" s="19" t="s">
        <v>38</v>
      </c>
      <c r="AA64" s="25"/>
      <c r="AC64" s="24"/>
    </row>
    <row r="65" spans="2:29" x14ac:dyDescent="0.25">
      <c r="B65">
        <v>2</v>
      </c>
      <c r="G65">
        <v>2</v>
      </c>
      <c r="L65">
        <v>2</v>
      </c>
      <c r="Q65">
        <v>2</v>
      </c>
      <c r="R65" s="2"/>
      <c r="U65">
        <v>2</v>
      </c>
      <c r="Z65">
        <v>2</v>
      </c>
      <c r="AC65" s="24"/>
    </row>
    <row r="66" spans="2:29" x14ac:dyDescent="0.25">
      <c r="Q66"/>
      <c r="AC66" s="24"/>
    </row>
    <row r="67" spans="2:29" x14ac:dyDescent="0.25">
      <c r="B67" s="19" t="s">
        <v>39</v>
      </c>
      <c r="C67" s="25"/>
      <c r="G67" s="19" t="s">
        <v>40</v>
      </c>
      <c r="H67" s="25"/>
      <c r="L67" s="19" t="s">
        <v>41</v>
      </c>
      <c r="M67" s="25"/>
      <c r="N67" s="25"/>
      <c r="Q67" s="19" t="s">
        <v>42</v>
      </c>
      <c r="R67" s="25"/>
      <c r="U67" s="19" t="s">
        <v>43</v>
      </c>
      <c r="V67" s="25"/>
      <c r="W67" s="25"/>
      <c r="Z67" s="19" t="s">
        <v>44</v>
      </c>
      <c r="AA67" s="25"/>
      <c r="AB67" s="25"/>
      <c r="AC67" s="24"/>
    </row>
    <row r="68" spans="2:29" x14ac:dyDescent="0.25">
      <c r="B68">
        <v>2</v>
      </c>
      <c r="G68">
        <v>2</v>
      </c>
      <c r="L68">
        <v>2</v>
      </c>
      <c r="Q68">
        <v>2</v>
      </c>
      <c r="U68">
        <v>2</v>
      </c>
      <c r="Z68">
        <v>2</v>
      </c>
      <c r="AC68" s="24"/>
    </row>
  </sheetData>
  <mergeCells count="1">
    <mergeCell ref="B15:AC15"/>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2:AC57"/>
  <sheetViews>
    <sheetView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356</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357</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0.75" customHeight="1" x14ac:dyDescent="0.25">
      <c r="B12" s="133" t="s">
        <v>358</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359</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360</v>
      </c>
      <c r="C18" s="14"/>
      <c r="D18" s="14"/>
      <c r="E18" s="14"/>
      <c r="F18" s="14"/>
      <c r="G18" s="14"/>
      <c r="H18" s="14"/>
      <c r="I18" s="14"/>
      <c r="J18" s="14"/>
      <c r="K18" s="14"/>
      <c r="L18" s="14"/>
      <c r="M18" s="14"/>
      <c r="N18" s="14"/>
      <c r="O18" s="14"/>
      <c r="P18" s="14"/>
      <c r="Q18" s="15"/>
      <c r="R18" s="13" t="s">
        <v>317</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14</v>
      </c>
      <c r="C21" s="14"/>
      <c r="D21" s="14"/>
      <c r="E21" s="14"/>
      <c r="F21" s="14"/>
      <c r="G21" s="14"/>
      <c r="H21" s="14"/>
      <c r="I21" s="14"/>
      <c r="J21" s="14"/>
      <c r="K21" s="14"/>
      <c r="L21" s="14"/>
      <c r="M21" s="14"/>
      <c r="N21" s="14"/>
      <c r="O21" s="14"/>
      <c r="P21" s="14"/>
      <c r="Q21" s="15"/>
      <c r="R21" s="13" t="s">
        <v>361</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5000</v>
      </c>
    </row>
    <row r="27" spans="1:29" x14ac:dyDescent="0.25">
      <c r="B27" s="11">
        <v>261</v>
      </c>
      <c r="C27" s="11" t="s">
        <v>18</v>
      </c>
      <c r="AC27" s="24">
        <v>7500</v>
      </c>
    </row>
    <row r="28" spans="1:29" x14ac:dyDescent="0.25">
      <c r="B28" s="23">
        <v>296</v>
      </c>
      <c r="C28" s="23" t="s">
        <v>54</v>
      </c>
      <c r="AC28" s="24">
        <v>7500</v>
      </c>
    </row>
    <row r="29" spans="1:29" x14ac:dyDescent="0.25">
      <c r="B29" s="23">
        <v>361</v>
      </c>
      <c r="C29" s="23" t="s">
        <v>125</v>
      </c>
      <c r="AC29" s="24">
        <v>7500</v>
      </c>
    </row>
    <row r="30" spans="1:29" x14ac:dyDescent="0.25">
      <c r="B30" s="11">
        <v>363</v>
      </c>
      <c r="C30" s="11" t="s">
        <v>112</v>
      </c>
      <c r="AC30" s="24">
        <v>7500</v>
      </c>
    </row>
    <row r="31" spans="1:29" x14ac:dyDescent="0.25">
      <c r="B31" s="11">
        <v>372</v>
      </c>
      <c r="C31" s="11" t="s">
        <v>20</v>
      </c>
      <c r="AC31" s="24">
        <v>3750</v>
      </c>
    </row>
    <row r="32" spans="1:29" x14ac:dyDescent="0.25">
      <c r="B32" s="11">
        <v>511</v>
      </c>
      <c r="C32" s="11" t="s">
        <v>24</v>
      </c>
      <c r="AC32" s="24">
        <v>5000</v>
      </c>
    </row>
    <row r="34" spans="2:29" x14ac:dyDescent="0.25">
      <c r="AA34" s="25"/>
      <c r="AB34" s="26" t="s">
        <v>27</v>
      </c>
      <c r="AC34" s="27">
        <f>SUM(AC26:AC32)</f>
        <v>43750</v>
      </c>
    </row>
    <row r="35" spans="2:29" x14ac:dyDescent="0.25">
      <c r="X35" s="28"/>
      <c r="Y35" s="28"/>
      <c r="Z35" s="28"/>
      <c r="AA35" s="28"/>
      <c r="AB35" s="28"/>
      <c r="AC35" s="29"/>
    </row>
    <row r="36" spans="2:29" x14ac:dyDescent="0.25">
      <c r="AC36" s="29"/>
    </row>
    <row r="37" spans="2:29" x14ac:dyDescent="0.25">
      <c r="B37" s="5"/>
      <c r="C37" s="5"/>
      <c r="D37" s="5"/>
      <c r="E37" s="5"/>
      <c r="F37" s="5"/>
      <c r="G37" s="5"/>
      <c r="H37" s="5"/>
      <c r="I37" s="5"/>
      <c r="J37" s="5"/>
      <c r="K37" s="5"/>
      <c r="L37" s="5"/>
      <c r="M37" s="5"/>
      <c r="N37" s="5"/>
      <c r="O37" s="5"/>
      <c r="P37" s="5"/>
      <c r="Q37" s="6"/>
      <c r="R37" s="5"/>
      <c r="S37" s="5"/>
      <c r="T37" s="5"/>
      <c r="U37" s="5"/>
      <c r="V37" s="5"/>
      <c r="W37" s="5"/>
      <c r="X37" s="5"/>
      <c r="Y37" s="5"/>
      <c r="Z37" s="5"/>
      <c r="AA37" s="5"/>
      <c r="AB37" s="5"/>
      <c r="AC37" s="30"/>
    </row>
    <row r="38" spans="2:29" x14ac:dyDescent="0.25">
      <c r="AC38" s="24"/>
    </row>
    <row r="39" spans="2:29" x14ac:dyDescent="0.25">
      <c r="B39" s="19" t="s">
        <v>28</v>
      </c>
      <c r="C39" s="25"/>
      <c r="D39" s="25"/>
      <c r="R39" s="19" t="s">
        <v>29</v>
      </c>
      <c r="S39" s="25"/>
      <c r="T39" s="25"/>
      <c r="AC39" s="24"/>
    </row>
    <row r="40" spans="2:29" x14ac:dyDescent="0.25">
      <c r="B40" s="31"/>
      <c r="R40" s="32"/>
      <c r="S40" s="32"/>
      <c r="T40" s="32"/>
      <c r="U40" s="32"/>
      <c r="V40" s="32"/>
      <c r="W40" s="32"/>
      <c r="X40" s="32"/>
      <c r="Y40" s="32"/>
      <c r="Z40" s="32"/>
      <c r="AA40" s="32"/>
      <c r="AB40" s="32"/>
      <c r="AC40" s="32"/>
    </row>
    <row r="41" spans="2:29" x14ac:dyDescent="0.25">
      <c r="AC41" s="24"/>
    </row>
    <row r="42" spans="2:29" x14ac:dyDescent="0.25">
      <c r="B42" s="19" t="s">
        <v>30</v>
      </c>
      <c r="C42" s="25"/>
      <c r="D42" s="25"/>
      <c r="AC42" s="24"/>
    </row>
    <row r="43" spans="2:29" x14ac:dyDescent="0.25">
      <c r="AC43" s="24"/>
    </row>
    <row r="44" spans="2:29" x14ac:dyDescent="0.25">
      <c r="AC44" s="24"/>
    </row>
    <row r="45" spans="2:29" x14ac:dyDescent="0.25">
      <c r="B45" s="19" t="s">
        <v>31</v>
      </c>
      <c r="C45" s="25"/>
      <c r="D45" s="25"/>
      <c r="AC45" s="24"/>
    </row>
    <row r="46" spans="2:29" x14ac:dyDescent="0.25">
      <c r="AC46" s="24"/>
    </row>
    <row r="47" spans="2:29" x14ac:dyDescent="0.25">
      <c r="AC47" s="24"/>
    </row>
    <row r="48" spans="2:29" x14ac:dyDescent="0.25">
      <c r="B48" s="5"/>
      <c r="C48" s="5"/>
      <c r="D48" s="5"/>
      <c r="E48" s="5"/>
      <c r="F48" s="5"/>
      <c r="G48" s="5"/>
      <c r="H48" s="5"/>
      <c r="I48" s="5"/>
      <c r="J48" s="5"/>
      <c r="K48" s="5"/>
      <c r="L48" s="5"/>
      <c r="M48" s="5"/>
      <c r="N48" s="5"/>
      <c r="O48" s="5"/>
      <c r="P48" s="5"/>
      <c r="Q48" s="6"/>
      <c r="R48" s="5"/>
      <c r="S48" s="5"/>
      <c r="T48" s="5"/>
      <c r="U48" s="5"/>
      <c r="V48" s="5"/>
      <c r="W48" s="5"/>
      <c r="X48" s="5"/>
      <c r="Y48" s="5"/>
      <c r="Z48" s="5"/>
      <c r="AA48" s="5"/>
      <c r="AB48" s="5"/>
      <c r="AC48" s="30"/>
    </row>
    <row r="49" spans="2:29" x14ac:dyDescent="0.25">
      <c r="AC49" s="24"/>
    </row>
    <row r="50" spans="2:29" x14ac:dyDescent="0.25">
      <c r="B50" s="19" t="s">
        <v>32</v>
      </c>
      <c r="C50" s="25"/>
      <c r="D50" s="25"/>
      <c r="E50" s="25"/>
      <c r="AC50" s="24"/>
    </row>
    <row r="51" spans="2:29" x14ac:dyDescent="0.25">
      <c r="AC51" s="24"/>
    </row>
    <row r="52" spans="2:29" x14ac:dyDescent="0.25">
      <c r="AC52" s="24"/>
    </row>
    <row r="53" spans="2:29" x14ac:dyDescent="0.25">
      <c r="B53" s="19" t="s">
        <v>33</v>
      </c>
      <c r="C53" s="25"/>
      <c r="G53" s="19" t="s">
        <v>34</v>
      </c>
      <c r="H53" s="25"/>
      <c r="L53" s="19" t="s">
        <v>35</v>
      </c>
      <c r="M53" s="25"/>
      <c r="Q53" s="19" t="s">
        <v>36</v>
      </c>
      <c r="R53" s="25"/>
      <c r="U53" s="19" t="s">
        <v>37</v>
      </c>
      <c r="V53" s="25"/>
      <c r="Z53" s="19" t="s">
        <v>38</v>
      </c>
      <c r="AA53" s="25"/>
      <c r="AC53" s="24"/>
    </row>
    <row r="54" spans="2:29" x14ac:dyDescent="0.25">
      <c r="Q54"/>
      <c r="R54" s="2"/>
      <c r="AC54" s="24"/>
    </row>
    <row r="55" spans="2:29" x14ac:dyDescent="0.25">
      <c r="Q55"/>
      <c r="AC55" s="24"/>
    </row>
    <row r="56" spans="2:29" x14ac:dyDescent="0.25">
      <c r="B56" s="19" t="s">
        <v>39</v>
      </c>
      <c r="C56" s="25"/>
      <c r="G56" s="19" t="s">
        <v>40</v>
      </c>
      <c r="H56" s="25"/>
      <c r="L56" s="19" t="s">
        <v>41</v>
      </c>
      <c r="M56" s="25"/>
      <c r="N56" s="25"/>
      <c r="Q56" s="19" t="s">
        <v>42</v>
      </c>
      <c r="R56" s="25"/>
      <c r="U56" s="19" t="s">
        <v>43</v>
      </c>
      <c r="V56" s="25"/>
      <c r="W56" s="25"/>
      <c r="Z56" s="19" t="s">
        <v>44</v>
      </c>
      <c r="AA56" s="25"/>
      <c r="AB56" s="25"/>
      <c r="AC56" s="24"/>
    </row>
    <row r="57" spans="2:29" x14ac:dyDescent="0.25">
      <c r="Q57"/>
      <c r="AC57" s="24"/>
    </row>
  </sheetData>
  <mergeCells count="1">
    <mergeCell ref="B12:AC12"/>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2:AC79"/>
  <sheetViews>
    <sheetView topLeftCell="A52" workbookViewId="0"/>
  </sheetViews>
  <sheetFormatPr baseColWidth="10" defaultColWidth="3.7109375" defaultRowHeight="15" x14ac:dyDescent="0.25"/>
  <cols>
    <col min="2" max="2" width="4" bestFit="1" customWidth="1"/>
    <col min="7" max="7" width="4" bestFit="1" customWidth="1"/>
    <col min="12" max="12" width="4" bestFit="1" customWidth="1"/>
    <col min="15" max="15" width="2.140625" customWidth="1"/>
    <col min="17" max="17" width="4" style="2" bestFit="1" customWidth="1"/>
    <col min="21" max="21" width="4" bestFit="1" customWidth="1"/>
    <col min="26" max="26" width="4" bestFit="1" customWidth="1"/>
    <col min="29" max="29" width="15" bestFit="1" customWidth="1"/>
  </cols>
  <sheetData>
    <row r="2" spans="1:29" ht="18.75" x14ac:dyDescent="0.3">
      <c r="B2" s="1" t="s">
        <v>0</v>
      </c>
    </row>
    <row r="3" spans="1:29" x14ac:dyDescent="0.25">
      <c r="B3" s="58" t="s">
        <v>362</v>
      </c>
    </row>
    <row r="4" spans="1:29" x14ac:dyDescent="0.25">
      <c r="B4" s="4" t="s">
        <v>2</v>
      </c>
    </row>
    <row r="5" spans="1:29" x14ac:dyDescent="0.25">
      <c r="A5" s="5"/>
      <c r="B5" s="5"/>
      <c r="C5" s="5"/>
      <c r="D5" s="5"/>
      <c r="E5" s="5"/>
      <c r="F5" s="5"/>
      <c r="G5" s="5"/>
      <c r="H5" s="5"/>
      <c r="I5" s="5"/>
      <c r="J5" s="5"/>
      <c r="K5" s="5"/>
      <c r="L5" s="5"/>
      <c r="M5" s="5"/>
      <c r="N5" s="5"/>
      <c r="O5" s="5"/>
      <c r="P5" s="5"/>
      <c r="Q5" s="6"/>
      <c r="R5" s="5"/>
      <c r="S5" s="5"/>
      <c r="T5" s="5"/>
      <c r="U5" s="5"/>
      <c r="V5" s="5"/>
      <c r="W5" s="5"/>
      <c r="X5" s="5"/>
      <c r="Y5" s="5"/>
      <c r="Z5" s="5"/>
      <c r="AA5" s="5"/>
      <c r="AB5" s="5"/>
      <c r="AC5" s="5"/>
    </row>
    <row r="6" spans="1:29" x14ac:dyDescent="0.25">
      <c r="A6" s="7"/>
      <c r="B6" s="7"/>
      <c r="C6" s="7"/>
      <c r="D6" s="7"/>
      <c r="E6" s="7"/>
      <c r="F6" s="7"/>
      <c r="G6" s="7"/>
      <c r="H6" s="7"/>
      <c r="I6" s="7"/>
      <c r="J6" s="7"/>
      <c r="K6" s="7"/>
      <c r="L6" s="7"/>
      <c r="M6" s="7"/>
      <c r="N6" s="7"/>
      <c r="O6" s="7"/>
      <c r="P6" s="7"/>
      <c r="Q6" s="8"/>
      <c r="R6" s="7"/>
      <c r="S6" s="7"/>
      <c r="T6" s="7"/>
      <c r="U6" s="7"/>
      <c r="V6" s="7"/>
      <c r="W6" s="7"/>
      <c r="X6" s="7"/>
      <c r="Y6" s="7"/>
      <c r="Z6" s="7"/>
      <c r="AA6" s="7"/>
      <c r="AB6" s="7"/>
      <c r="AC6" s="7"/>
    </row>
    <row r="7" spans="1:29" x14ac:dyDescent="0.25">
      <c r="B7" s="9" t="s">
        <v>3</v>
      </c>
      <c r="C7" s="10"/>
      <c r="D7" s="11"/>
      <c r="E7" s="11"/>
      <c r="F7" s="12"/>
      <c r="G7" s="12"/>
      <c r="H7" s="12"/>
      <c r="I7" s="12"/>
      <c r="J7" s="12"/>
      <c r="K7" s="12"/>
      <c r="L7" s="12"/>
      <c r="M7" s="12"/>
      <c r="N7" s="12"/>
      <c r="O7" s="12"/>
      <c r="P7" s="12"/>
      <c r="Q7" s="11"/>
      <c r="R7" s="12"/>
      <c r="S7" s="12"/>
      <c r="T7" s="12"/>
      <c r="U7" s="12"/>
      <c r="V7" s="12"/>
      <c r="W7" s="12"/>
      <c r="X7" s="12"/>
      <c r="Y7" s="12"/>
      <c r="Z7" s="12"/>
      <c r="AA7" s="12"/>
      <c r="AB7" s="7"/>
      <c r="AC7" s="9" t="s">
        <v>4</v>
      </c>
    </row>
    <row r="8" spans="1:29" ht="15.75" x14ac:dyDescent="0.25">
      <c r="B8" s="13" t="s">
        <v>363</v>
      </c>
      <c r="C8" s="14"/>
      <c r="D8" s="14"/>
      <c r="E8" s="14"/>
      <c r="F8" s="14"/>
      <c r="G8" s="14"/>
      <c r="H8" s="14"/>
      <c r="I8" s="14"/>
      <c r="J8" s="14"/>
      <c r="K8" s="14"/>
      <c r="L8" s="14"/>
      <c r="M8" s="14"/>
      <c r="N8" s="14"/>
      <c r="O8" s="14"/>
      <c r="P8" s="14"/>
      <c r="Q8" s="15"/>
      <c r="R8" s="14"/>
      <c r="S8" s="14"/>
      <c r="T8" s="14"/>
      <c r="U8" s="14"/>
      <c r="V8" s="14"/>
      <c r="W8" s="14"/>
      <c r="X8" s="14"/>
      <c r="Y8" s="14"/>
      <c r="Z8" s="14"/>
      <c r="AA8" s="14"/>
      <c r="AB8" s="14"/>
      <c r="AC8" s="16" t="s">
        <v>47</v>
      </c>
    </row>
    <row r="9" spans="1:29" x14ac:dyDescent="0.25">
      <c r="B9" s="12"/>
      <c r="C9" s="12"/>
      <c r="D9" s="12"/>
      <c r="E9" s="12"/>
      <c r="F9" s="12"/>
      <c r="G9" s="12"/>
      <c r="H9" s="12"/>
      <c r="I9" s="12"/>
      <c r="J9" s="12"/>
      <c r="K9" s="12"/>
      <c r="L9" s="12"/>
      <c r="M9" s="12"/>
      <c r="N9" s="12"/>
      <c r="O9" s="12"/>
      <c r="P9" s="12"/>
      <c r="Q9" s="11"/>
      <c r="R9" s="12"/>
      <c r="S9" s="12"/>
      <c r="T9" s="12"/>
      <c r="U9" s="12"/>
      <c r="V9" s="12"/>
      <c r="W9" s="12"/>
      <c r="X9" s="12"/>
      <c r="Y9" s="12"/>
      <c r="Z9" s="12"/>
      <c r="AA9" s="12"/>
      <c r="AB9" s="7"/>
      <c r="AC9" s="7"/>
    </row>
    <row r="10" spans="1:29" x14ac:dyDescent="0.25">
      <c r="B10" s="9" t="s">
        <v>6</v>
      </c>
      <c r="C10" s="10"/>
      <c r="D10" s="10"/>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ht="32.25" customHeight="1" x14ac:dyDescent="0.25">
      <c r="B11" s="133" t="s">
        <v>364</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row>
    <row r="12" spans="1:29" x14ac:dyDescent="0.25">
      <c r="B12" s="12"/>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9" t="s">
        <v>8</v>
      </c>
      <c r="C13" s="10"/>
      <c r="D13" s="10"/>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13" t="s">
        <v>365</v>
      </c>
      <c r="C14" s="12"/>
      <c r="D14" s="12"/>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2"/>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9" t="s">
        <v>10</v>
      </c>
      <c r="C16" s="10"/>
      <c r="D16" s="10"/>
      <c r="E16" s="12"/>
      <c r="F16" s="12"/>
      <c r="G16" s="12"/>
      <c r="H16" s="12"/>
      <c r="I16" s="12"/>
      <c r="J16" s="12"/>
      <c r="K16" s="12"/>
      <c r="L16" s="12"/>
      <c r="M16" s="12"/>
      <c r="N16" s="12"/>
      <c r="O16" s="12"/>
      <c r="P16" s="12"/>
      <c r="Q16" s="11"/>
      <c r="R16" s="9" t="s">
        <v>11</v>
      </c>
      <c r="S16" s="10"/>
      <c r="T16" s="10"/>
      <c r="U16" s="10"/>
      <c r="V16" s="10"/>
      <c r="W16" s="12"/>
      <c r="X16" s="12"/>
      <c r="Y16" s="12"/>
      <c r="Z16" s="12"/>
      <c r="AA16" s="12"/>
      <c r="AB16" s="7"/>
      <c r="AC16" s="7"/>
    </row>
    <row r="17" spans="1:29" ht="15.75" x14ac:dyDescent="0.25">
      <c r="B17" s="13" t="s">
        <v>9</v>
      </c>
      <c r="C17" s="14"/>
      <c r="D17" s="14"/>
      <c r="E17" s="14"/>
      <c r="F17" s="14"/>
      <c r="G17" s="14"/>
      <c r="H17" s="14"/>
      <c r="I17" s="14"/>
      <c r="J17" s="14"/>
      <c r="K17" s="14"/>
      <c r="L17" s="14"/>
      <c r="M17" s="14"/>
      <c r="N17" s="14"/>
      <c r="O17" s="14"/>
      <c r="P17" s="14"/>
      <c r="Q17" s="15"/>
      <c r="R17" s="13" t="s">
        <v>366</v>
      </c>
      <c r="S17" s="14"/>
      <c r="T17" s="12"/>
      <c r="U17" s="12"/>
      <c r="V17" s="12"/>
      <c r="W17" s="12"/>
      <c r="X17" s="12"/>
      <c r="Y17" s="12"/>
      <c r="Z17" s="12"/>
      <c r="AA17" s="12"/>
      <c r="AB17" s="7"/>
      <c r="AC17" s="7"/>
    </row>
    <row r="18" spans="1:29" x14ac:dyDescent="0.25">
      <c r="B18" s="12"/>
      <c r="C18" s="12"/>
      <c r="D18" s="12"/>
      <c r="E18" s="12"/>
      <c r="F18" s="12"/>
      <c r="G18" s="12"/>
      <c r="H18" s="12"/>
      <c r="I18" s="12"/>
      <c r="J18" s="12"/>
      <c r="K18" s="12"/>
      <c r="L18" s="12"/>
      <c r="M18" s="12"/>
      <c r="N18" s="12"/>
      <c r="O18" s="12"/>
      <c r="P18" s="12"/>
      <c r="Q18" s="11"/>
      <c r="R18" s="12"/>
      <c r="S18" s="12"/>
      <c r="T18" s="12"/>
      <c r="U18" s="12"/>
      <c r="V18" s="12"/>
      <c r="W18" s="12"/>
      <c r="X18" s="12"/>
      <c r="Y18" s="12"/>
      <c r="Z18" s="12"/>
      <c r="AA18" s="12"/>
      <c r="AB18" s="7"/>
      <c r="AC18" s="7"/>
    </row>
    <row r="19" spans="1:29" x14ac:dyDescent="0.25">
      <c r="B19" s="9" t="s">
        <v>12</v>
      </c>
      <c r="C19" s="10"/>
      <c r="D19" s="10"/>
      <c r="E19" s="10"/>
      <c r="F19" s="12"/>
      <c r="G19" s="12"/>
      <c r="H19" s="12"/>
      <c r="I19" s="12"/>
      <c r="J19" s="12"/>
      <c r="K19" s="12"/>
      <c r="L19" s="12"/>
      <c r="M19" s="12"/>
      <c r="N19" s="12"/>
      <c r="O19" s="12"/>
      <c r="P19" s="12"/>
      <c r="Q19" s="11"/>
      <c r="R19" s="9" t="s">
        <v>13</v>
      </c>
      <c r="S19" s="10"/>
      <c r="T19" s="10"/>
      <c r="U19" s="12"/>
      <c r="V19" s="12"/>
      <c r="W19" s="12"/>
      <c r="X19" s="12"/>
      <c r="Y19" s="12"/>
      <c r="Z19" s="12"/>
      <c r="AA19" s="12"/>
      <c r="AB19" s="7"/>
      <c r="AC19" s="7"/>
    </row>
    <row r="20" spans="1:29" ht="15.75" x14ac:dyDescent="0.25">
      <c r="B20" s="13" t="s">
        <v>367</v>
      </c>
      <c r="C20" s="14"/>
      <c r="D20" s="14"/>
      <c r="E20" s="14"/>
      <c r="F20" s="14"/>
      <c r="G20" s="14"/>
      <c r="H20" s="14"/>
      <c r="I20" s="14"/>
      <c r="J20" s="14"/>
      <c r="K20" s="14"/>
      <c r="L20" s="14"/>
      <c r="M20" s="14"/>
      <c r="N20" s="14"/>
      <c r="O20" s="14"/>
      <c r="P20" s="14"/>
      <c r="Q20" s="15"/>
      <c r="R20" s="150">
        <v>250000</v>
      </c>
      <c r="S20" s="150"/>
      <c r="T20" s="150"/>
      <c r="U20" s="12"/>
      <c r="V20" s="12"/>
      <c r="W20" s="12"/>
      <c r="X20" s="12"/>
      <c r="Y20" s="12"/>
      <c r="Z20" s="12"/>
      <c r="AA20" s="12"/>
      <c r="AB20" s="7"/>
      <c r="AC20" s="7"/>
    </row>
    <row r="21" spans="1:29" x14ac:dyDescent="0.25">
      <c r="A21" s="5"/>
      <c r="B21" s="17"/>
      <c r="C21" s="17"/>
      <c r="D21" s="17"/>
      <c r="E21" s="17"/>
      <c r="F21" s="17"/>
      <c r="G21" s="17"/>
      <c r="H21" s="17"/>
      <c r="I21" s="17"/>
      <c r="J21" s="17"/>
      <c r="K21" s="17"/>
      <c r="L21" s="17"/>
      <c r="M21" s="17"/>
      <c r="N21" s="17"/>
      <c r="O21" s="17"/>
      <c r="P21" s="17"/>
      <c r="Q21" s="18"/>
      <c r="R21" s="17"/>
      <c r="S21" s="17"/>
      <c r="T21" s="17"/>
      <c r="U21" s="17"/>
      <c r="V21" s="17"/>
      <c r="W21" s="17"/>
      <c r="X21" s="17"/>
      <c r="Y21" s="17"/>
      <c r="Z21" s="17"/>
      <c r="AA21" s="17"/>
      <c r="AB21" s="5"/>
      <c r="AC21" s="5"/>
    </row>
    <row r="22" spans="1:29" x14ac:dyDescent="0.25">
      <c r="A22" s="2"/>
      <c r="B22" s="2"/>
      <c r="C22" s="2"/>
      <c r="D22" s="2"/>
      <c r="E22" s="2"/>
      <c r="F22" s="2"/>
      <c r="G22" s="2"/>
      <c r="H22" s="2"/>
      <c r="I22" s="2"/>
      <c r="J22" s="2"/>
      <c r="K22" s="2"/>
      <c r="L22" s="2"/>
      <c r="M22" s="2"/>
      <c r="N22" s="2"/>
      <c r="O22" s="2"/>
      <c r="P22" s="2"/>
      <c r="R22" s="2"/>
      <c r="S22" s="2"/>
      <c r="T22" s="2"/>
      <c r="U22" s="2"/>
      <c r="V22" s="2"/>
      <c r="W22" s="2"/>
      <c r="X22" s="2"/>
      <c r="Y22" s="2"/>
      <c r="Z22" s="2"/>
      <c r="AA22" s="2"/>
      <c r="AB22" s="2"/>
      <c r="AC22" s="2"/>
    </row>
    <row r="23" spans="1:29" x14ac:dyDescent="0.25">
      <c r="B23" s="19" t="s">
        <v>15</v>
      </c>
      <c r="C23" s="20"/>
      <c r="N23" s="2"/>
      <c r="O23" s="21"/>
      <c r="P23" s="21"/>
      <c r="R23" s="21"/>
      <c r="S23" s="21"/>
      <c r="T23" s="2"/>
      <c r="AC23" s="22" t="s">
        <v>16</v>
      </c>
    </row>
    <row r="24" spans="1:29" x14ac:dyDescent="0.25">
      <c r="B24" s="23">
        <v>211</v>
      </c>
      <c r="C24" s="23" t="s">
        <v>17</v>
      </c>
      <c r="AC24" s="24">
        <v>80000</v>
      </c>
    </row>
    <row r="25" spans="1:29" x14ac:dyDescent="0.25">
      <c r="B25" s="23">
        <v>214</v>
      </c>
      <c r="C25" s="23" t="s">
        <v>65</v>
      </c>
      <c r="AC25" s="24">
        <v>5000</v>
      </c>
    </row>
    <row r="26" spans="1:29" x14ac:dyDescent="0.25">
      <c r="B26" s="23">
        <v>215</v>
      </c>
      <c r="C26" s="23" t="s">
        <v>52</v>
      </c>
      <c r="AC26" s="24">
        <v>50000</v>
      </c>
    </row>
    <row r="27" spans="1:29" x14ac:dyDescent="0.25">
      <c r="B27" s="23">
        <v>216</v>
      </c>
      <c r="C27" s="23" t="s">
        <v>53</v>
      </c>
      <c r="AC27" s="24">
        <v>6000</v>
      </c>
    </row>
    <row r="28" spans="1:29" x14ac:dyDescent="0.25">
      <c r="B28" s="23">
        <v>221</v>
      </c>
      <c r="C28" s="23" t="s">
        <v>66</v>
      </c>
      <c r="AC28" s="24">
        <v>50000</v>
      </c>
    </row>
    <row r="29" spans="1:29" x14ac:dyDescent="0.25">
      <c r="B29" s="23">
        <v>223</v>
      </c>
      <c r="C29" s="23" t="s">
        <v>105</v>
      </c>
      <c r="AC29" s="24">
        <v>1500</v>
      </c>
    </row>
    <row r="30" spans="1:29" x14ac:dyDescent="0.25">
      <c r="B30" s="23">
        <v>241</v>
      </c>
      <c r="C30" s="23" t="s">
        <v>368</v>
      </c>
      <c r="AC30" s="24">
        <v>1000</v>
      </c>
    </row>
    <row r="31" spans="1:29" x14ac:dyDescent="0.25">
      <c r="B31" s="23">
        <v>242</v>
      </c>
      <c r="C31" s="23" t="s">
        <v>369</v>
      </c>
      <c r="AC31" s="24">
        <v>1000</v>
      </c>
    </row>
    <row r="32" spans="1:29" x14ac:dyDescent="0.25">
      <c r="B32" s="23">
        <v>244</v>
      </c>
      <c r="C32" s="23" t="s">
        <v>370</v>
      </c>
      <c r="AC32" s="24">
        <v>3000</v>
      </c>
    </row>
    <row r="33" spans="2:29" x14ac:dyDescent="0.25">
      <c r="B33" s="23">
        <v>246</v>
      </c>
      <c r="C33" s="23" t="s">
        <v>67</v>
      </c>
      <c r="AC33" s="24">
        <v>1000</v>
      </c>
    </row>
    <row r="34" spans="2:29" x14ac:dyDescent="0.25">
      <c r="B34" s="23">
        <v>247</v>
      </c>
      <c r="C34" s="23" t="s">
        <v>230</v>
      </c>
      <c r="AC34" s="24">
        <v>2000</v>
      </c>
    </row>
    <row r="35" spans="2:29" x14ac:dyDescent="0.25">
      <c r="B35" s="11">
        <v>249</v>
      </c>
      <c r="C35" s="11" t="s">
        <v>166</v>
      </c>
      <c r="AC35" s="24">
        <v>50000</v>
      </c>
    </row>
    <row r="36" spans="2:29" x14ac:dyDescent="0.25">
      <c r="B36" s="11">
        <v>256</v>
      </c>
      <c r="C36" s="11" t="s">
        <v>106</v>
      </c>
      <c r="AC36" s="24">
        <v>1500</v>
      </c>
    </row>
    <row r="37" spans="2:29" x14ac:dyDescent="0.25">
      <c r="B37" s="11">
        <v>291</v>
      </c>
      <c r="C37" s="23" t="s">
        <v>282</v>
      </c>
      <c r="AC37" s="24">
        <v>2000</v>
      </c>
    </row>
    <row r="38" spans="2:29" x14ac:dyDescent="0.25">
      <c r="B38" s="23">
        <v>292</v>
      </c>
      <c r="C38" s="23" t="s">
        <v>69</v>
      </c>
      <c r="AC38" s="24">
        <v>2000</v>
      </c>
    </row>
    <row r="39" spans="2:29" x14ac:dyDescent="0.25">
      <c r="B39" s="23">
        <v>294</v>
      </c>
      <c r="C39" s="23" t="s">
        <v>108</v>
      </c>
      <c r="AC39" s="24">
        <v>2000</v>
      </c>
    </row>
    <row r="40" spans="2:29" x14ac:dyDescent="0.25">
      <c r="B40" s="23">
        <v>312</v>
      </c>
      <c r="C40" s="23" t="s">
        <v>371</v>
      </c>
      <c r="AC40" s="24">
        <v>1000</v>
      </c>
    </row>
    <row r="41" spans="2:29" x14ac:dyDescent="0.25">
      <c r="B41" s="11">
        <v>318</v>
      </c>
      <c r="C41" s="11" t="s">
        <v>70</v>
      </c>
      <c r="AC41" s="24">
        <v>1000</v>
      </c>
    </row>
    <row r="42" spans="2:29" x14ac:dyDescent="0.25">
      <c r="B42" s="11">
        <v>329</v>
      </c>
      <c r="C42" s="11" t="s">
        <v>127</v>
      </c>
      <c r="AC42" s="24">
        <v>150000</v>
      </c>
    </row>
    <row r="43" spans="2:29" x14ac:dyDescent="0.25">
      <c r="B43" s="11">
        <v>336</v>
      </c>
      <c r="C43" s="11" t="s">
        <v>126</v>
      </c>
      <c r="AC43" s="24">
        <v>20300</v>
      </c>
    </row>
    <row r="44" spans="2:29" x14ac:dyDescent="0.25">
      <c r="B44" s="23">
        <v>361</v>
      </c>
      <c r="C44" s="23" t="s">
        <v>125</v>
      </c>
      <c r="AC44" s="24">
        <v>300000</v>
      </c>
    </row>
    <row r="45" spans="2:29" x14ac:dyDescent="0.25">
      <c r="B45" s="11">
        <v>363</v>
      </c>
      <c r="C45" s="11" t="s">
        <v>112</v>
      </c>
      <c r="AC45" s="24">
        <v>15000</v>
      </c>
    </row>
    <row r="46" spans="2:29" x14ac:dyDescent="0.25">
      <c r="B46" s="11">
        <v>366</v>
      </c>
      <c r="C46" s="11" t="s">
        <v>124</v>
      </c>
      <c r="AC46" s="24">
        <v>15000</v>
      </c>
    </row>
    <row r="47" spans="2:29" x14ac:dyDescent="0.25">
      <c r="B47" s="11">
        <v>371</v>
      </c>
      <c r="C47" s="11" t="s">
        <v>19</v>
      </c>
      <c r="AC47" s="24">
        <v>10000</v>
      </c>
    </row>
    <row r="48" spans="2:29" x14ac:dyDescent="0.25">
      <c r="B48" s="11">
        <v>372</v>
      </c>
      <c r="C48" s="11" t="s">
        <v>20</v>
      </c>
      <c r="AC48" s="24">
        <v>10000</v>
      </c>
    </row>
    <row r="49" spans="2:29" x14ac:dyDescent="0.25">
      <c r="B49" s="11">
        <v>375</v>
      </c>
      <c r="C49" s="11" t="s">
        <v>21</v>
      </c>
      <c r="AC49" s="24">
        <v>10000</v>
      </c>
    </row>
    <row r="50" spans="2:29" x14ac:dyDescent="0.25">
      <c r="B50" s="11">
        <v>382</v>
      </c>
      <c r="C50" s="11" t="s">
        <v>113</v>
      </c>
      <c r="AC50" s="24">
        <v>500000</v>
      </c>
    </row>
    <row r="51" spans="2:29" x14ac:dyDescent="0.25">
      <c r="B51" s="23">
        <v>441</v>
      </c>
      <c r="C51" s="23" t="s">
        <v>372</v>
      </c>
      <c r="AC51" s="24">
        <v>3000000</v>
      </c>
    </row>
    <row r="52" spans="2:29" x14ac:dyDescent="0.25">
      <c r="B52" s="23">
        <v>443</v>
      </c>
      <c r="C52" s="23" t="s">
        <v>373</v>
      </c>
      <c r="AC52" s="24">
        <v>500000</v>
      </c>
    </row>
    <row r="53" spans="2:29" x14ac:dyDescent="0.25">
      <c r="B53" s="11">
        <v>445</v>
      </c>
      <c r="C53" s="11" t="s">
        <v>115</v>
      </c>
      <c r="AC53" s="24">
        <v>300000</v>
      </c>
    </row>
    <row r="54" spans="2:29" x14ac:dyDescent="0.25">
      <c r="B54" s="11">
        <v>448</v>
      </c>
      <c r="C54" s="11" t="s">
        <v>374</v>
      </c>
      <c r="AC54" s="24">
        <v>1000000</v>
      </c>
    </row>
    <row r="55" spans="2:29" x14ac:dyDescent="0.25">
      <c r="B55" s="11">
        <v>523</v>
      </c>
      <c r="C55" s="11" t="s">
        <v>143</v>
      </c>
      <c r="AC55" s="24">
        <v>1500</v>
      </c>
    </row>
    <row r="57" spans="2:29" x14ac:dyDescent="0.25">
      <c r="AA57" s="25"/>
      <c r="AB57" s="26" t="s">
        <v>27</v>
      </c>
      <c r="AC57" s="27">
        <f>SUM(AC24:AC55)</f>
        <v>6091800</v>
      </c>
    </row>
    <row r="58" spans="2:29" x14ac:dyDescent="0.25">
      <c r="X58" s="28"/>
      <c r="Y58" s="28"/>
      <c r="Z58" s="28"/>
      <c r="AA58" s="28"/>
      <c r="AB58" s="28"/>
      <c r="AC58" s="29"/>
    </row>
    <row r="59" spans="2:29" x14ac:dyDescent="0.25">
      <c r="B59" s="5"/>
      <c r="C59" s="5"/>
      <c r="D59" s="5"/>
      <c r="E59" s="5"/>
      <c r="F59" s="5"/>
      <c r="G59" s="5"/>
      <c r="H59" s="5"/>
      <c r="I59" s="5"/>
      <c r="J59" s="5"/>
      <c r="K59" s="5"/>
      <c r="L59" s="5"/>
      <c r="M59" s="5"/>
      <c r="N59" s="5"/>
      <c r="O59" s="5"/>
      <c r="P59" s="5"/>
      <c r="Q59" s="6"/>
      <c r="R59" s="5"/>
      <c r="S59" s="5"/>
      <c r="T59" s="5"/>
      <c r="U59" s="5"/>
      <c r="V59" s="5"/>
      <c r="W59" s="5"/>
      <c r="X59" s="5"/>
      <c r="Y59" s="5"/>
      <c r="Z59" s="5"/>
      <c r="AA59" s="5"/>
      <c r="AB59" s="5"/>
      <c r="AC59" s="30"/>
    </row>
    <row r="60" spans="2:29" x14ac:dyDescent="0.25">
      <c r="AC60" s="24"/>
    </row>
    <row r="61" spans="2:29" x14ac:dyDescent="0.25">
      <c r="B61" s="19" t="s">
        <v>28</v>
      </c>
      <c r="C61" s="25"/>
      <c r="D61" s="25"/>
      <c r="R61" s="19" t="s">
        <v>29</v>
      </c>
      <c r="S61" s="25"/>
      <c r="T61" s="25"/>
      <c r="AC61" s="24"/>
    </row>
    <row r="62" spans="2:29" x14ac:dyDescent="0.25">
      <c r="B62" s="64" t="s">
        <v>375</v>
      </c>
      <c r="R62" s="40" t="s">
        <v>376</v>
      </c>
      <c r="S62" s="32"/>
      <c r="T62" s="32"/>
      <c r="U62" s="32"/>
      <c r="V62" s="32"/>
      <c r="W62" s="32"/>
      <c r="X62" s="32"/>
      <c r="Y62" s="32"/>
      <c r="Z62" s="32"/>
      <c r="AA62" s="32"/>
      <c r="AB62" s="32"/>
      <c r="AC62" s="32"/>
    </row>
    <row r="63" spans="2:29" x14ac:dyDescent="0.25">
      <c r="AC63" s="24"/>
    </row>
    <row r="64" spans="2:29" x14ac:dyDescent="0.25">
      <c r="B64" s="19" t="s">
        <v>30</v>
      </c>
      <c r="C64" s="25"/>
      <c r="D64" s="25"/>
      <c r="AC64" s="24"/>
    </row>
    <row r="65" spans="2:29" x14ac:dyDescent="0.25">
      <c r="B65">
        <v>0</v>
      </c>
      <c r="AC65" s="24"/>
    </row>
    <row r="66" spans="2:29" x14ac:dyDescent="0.25">
      <c r="AC66" s="24"/>
    </row>
    <row r="67" spans="2:29" x14ac:dyDescent="0.25">
      <c r="B67" s="19" t="s">
        <v>31</v>
      </c>
      <c r="C67" s="25"/>
      <c r="D67" s="25"/>
      <c r="AC67" s="24"/>
    </row>
    <row r="68" spans="2:29" x14ac:dyDescent="0.25">
      <c r="B68">
        <v>200</v>
      </c>
      <c r="AC68" s="24"/>
    </row>
    <row r="69" spans="2:29" x14ac:dyDescent="0.25">
      <c r="AC69" s="24"/>
    </row>
    <row r="70" spans="2:29" x14ac:dyDescent="0.25">
      <c r="B70" s="5"/>
      <c r="C70" s="5"/>
      <c r="D70" s="5"/>
      <c r="E70" s="5"/>
      <c r="F70" s="5"/>
      <c r="G70" s="5"/>
      <c r="H70" s="5"/>
      <c r="I70" s="5"/>
      <c r="J70" s="5"/>
      <c r="K70" s="5"/>
      <c r="L70" s="5"/>
      <c r="M70" s="5"/>
      <c r="N70" s="5"/>
      <c r="O70" s="5"/>
      <c r="P70" s="5"/>
      <c r="Q70" s="6"/>
      <c r="R70" s="5"/>
      <c r="S70" s="5"/>
      <c r="T70" s="5"/>
      <c r="U70" s="5"/>
      <c r="V70" s="5"/>
      <c r="W70" s="5"/>
      <c r="X70" s="5"/>
      <c r="Y70" s="5"/>
      <c r="Z70" s="5"/>
      <c r="AA70" s="5"/>
      <c r="AB70" s="5"/>
      <c r="AC70" s="30"/>
    </row>
    <row r="71" spans="2:29" x14ac:dyDescent="0.25">
      <c r="AC71" s="24"/>
    </row>
    <row r="72" spans="2:29" x14ac:dyDescent="0.25">
      <c r="B72" s="19" t="s">
        <v>32</v>
      </c>
      <c r="C72" s="25"/>
      <c r="D72" s="25"/>
      <c r="E72" s="25"/>
      <c r="AC72" s="24"/>
    </row>
    <row r="73" spans="2:29" x14ac:dyDescent="0.25">
      <c r="AC73" s="24"/>
    </row>
    <row r="74" spans="2:29" x14ac:dyDescent="0.25">
      <c r="AC74" s="24"/>
    </row>
    <row r="75" spans="2:29" x14ac:dyDescent="0.25">
      <c r="B75" s="19" t="s">
        <v>33</v>
      </c>
      <c r="C75" s="25"/>
      <c r="G75" s="19" t="s">
        <v>34</v>
      </c>
      <c r="H75" s="25"/>
      <c r="L75" s="19" t="s">
        <v>35</v>
      </c>
      <c r="M75" s="25"/>
      <c r="Q75" s="19" t="s">
        <v>36</v>
      </c>
      <c r="R75" s="25"/>
      <c r="U75" s="19" t="s">
        <v>37</v>
      </c>
      <c r="V75" s="25"/>
      <c r="Z75" s="19" t="s">
        <v>38</v>
      </c>
      <c r="AA75" s="25"/>
      <c r="AC75" s="24"/>
    </row>
    <row r="76" spans="2:29" x14ac:dyDescent="0.25">
      <c r="B76">
        <v>17</v>
      </c>
      <c r="G76">
        <v>34</v>
      </c>
      <c r="L76">
        <v>51</v>
      </c>
      <c r="Q76">
        <v>68</v>
      </c>
      <c r="R76" s="2"/>
      <c r="U76">
        <v>85</v>
      </c>
      <c r="Z76">
        <v>102</v>
      </c>
      <c r="AC76" s="24"/>
    </row>
    <row r="77" spans="2:29" x14ac:dyDescent="0.25">
      <c r="Q77"/>
      <c r="AC77" s="24"/>
    </row>
    <row r="78" spans="2:29" x14ac:dyDescent="0.25">
      <c r="B78" s="19" t="s">
        <v>39</v>
      </c>
      <c r="C78" s="25"/>
      <c r="G78" s="19" t="s">
        <v>40</v>
      </c>
      <c r="H78" s="25"/>
      <c r="L78" s="19" t="s">
        <v>41</v>
      </c>
      <c r="M78" s="25"/>
      <c r="N78" s="25"/>
      <c r="Q78" s="19" t="s">
        <v>42</v>
      </c>
      <c r="R78" s="25"/>
      <c r="U78" s="19" t="s">
        <v>43</v>
      </c>
      <c r="V78" s="25"/>
      <c r="W78" s="25"/>
      <c r="Z78" s="19" t="s">
        <v>44</v>
      </c>
      <c r="AA78" s="25"/>
      <c r="AB78" s="25"/>
      <c r="AC78" s="24"/>
    </row>
    <row r="79" spans="2:29" x14ac:dyDescent="0.25">
      <c r="B79">
        <v>119</v>
      </c>
      <c r="G79">
        <v>136</v>
      </c>
      <c r="L79">
        <v>153</v>
      </c>
      <c r="Q79">
        <v>170</v>
      </c>
      <c r="U79">
        <v>187</v>
      </c>
      <c r="Z79">
        <v>204</v>
      </c>
      <c r="AC79" s="24"/>
    </row>
  </sheetData>
  <mergeCells count="2">
    <mergeCell ref="B11:AC11"/>
    <mergeCell ref="R20:T20"/>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2:AC80"/>
  <sheetViews>
    <sheetView topLeftCell="A70" workbookViewId="0"/>
  </sheetViews>
  <sheetFormatPr baseColWidth="10" defaultColWidth="3.7109375" defaultRowHeight="15" x14ac:dyDescent="0.25"/>
  <cols>
    <col min="1" max="1" width="2.28515625" customWidth="1"/>
    <col min="2" max="2" width="6" bestFit="1" customWidth="1"/>
    <col min="7" max="7" width="6" bestFit="1" customWidth="1"/>
    <col min="9" max="10" width="2" customWidth="1"/>
    <col min="12" max="12" width="6" bestFit="1" customWidth="1"/>
    <col min="15" max="16" width="1.42578125" customWidth="1"/>
    <col min="17" max="17" width="6" style="2" bestFit="1" customWidth="1"/>
    <col min="21" max="21" width="6" bestFit="1" customWidth="1"/>
    <col min="26" max="26" width="6" bestFit="1" customWidth="1"/>
    <col min="29" max="29" width="14.85546875" style="24" customWidth="1"/>
  </cols>
  <sheetData>
    <row r="2" spans="1:29" ht="18.75" x14ac:dyDescent="0.3">
      <c r="B2" s="1" t="s">
        <v>0</v>
      </c>
    </row>
    <row r="3" spans="1:29" x14ac:dyDescent="0.25">
      <c r="B3" s="58" t="s">
        <v>377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13" t="s">
        <v>378</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ht="30.75" customHeight="1" x14ac:dyDescent="0.25">
      <c r="B12" s="133" t="s">
        <v>379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x14ac:dyDescent="0.25">
      <c r="B15" s="33" t="s">
        <v>380</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65"/>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15.75" x14ac:dyDescent="0.25">
      <c r="B18" s="13" t="s">
        <v>381</v>
      </c>
      <c r="C18" s="14"/>
      <c r="D18" s="14"/>
      <c r="E18" s="14"/>
      <c r="F18" s="14"/>
      <c r="G18" s="14"/>
      <c r="H18" s="14"/>
      <c r="I18" s="14"/>
      <c r="J18" s="14"/>
      <c r="K18" s="14"/>
      <c r="L18" s="14"/>
      <c r="M18" s="14"/>
      <c r="N18" s="14"/>
      <c r="O18" s="14"/>
      <c r="P18" s="14"/>
      <c r="Q18" s="15"/>
      <c r="R18" s="13" t="s">
        <v>366</v>
      </c>
      <c r="S18" s="14"/>
      <c r="T18" s="12"/>
      <c r="U18" s="12"/>
      <c r="V18" s="12"/>
      <c r="W18" s="12"/>
      <c r="X18" s="12"/>
      <c r="Y18" s="12"/>
      <c r="Z18" s="12"/>
      <c r="AA18" s="12"/>
      <c r="AB18" s="7"/>
      <c r="AC18" s="65"/>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15.75" x14ac:dyDescent="0.25">
      <c r="B21" s="13" t="s">
        <v>382</v>
      </c>
      <c r="C21" s="14"/>
      <c r="D21" s="14"/>
      <c r="E21" s="14"/>
      <c r="F21" s="14"/>
      <c r="G21" s="14"/>
      <c r="H21" s="14"/>
      <c r="I21" s="14"/>
      <c r="J21" s="14"/>
      <c r="K21" s="14"/>
      <c r="L21" s="14"/>
      <c r="M21" s="14"/>
      <c r="N21" s="14"/>
      <c r="O21" s="14"/>
      <c r="P21" s="14"/>
      <c r="Q21" s="15"/>
      <c r="R21" s="13" t="s">
        <v>383</v>
      </c>
      <c r="S21" s="14"/>
      <c r="T21" s="12"/>
      <c r="U21" s="12"/>
      <c r="V21" s="12"/>
      <c r="W21" s="12"/>
      <c r="X21" s="12"/>
      <c r="Y21" s="12"/>
      <c r="Z21" s="12"/>
      <c r="AA21" s="12"/>
      <c r="AB21" s="7"/>
      <c r="AC21" s="65"/>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211</v>
      </c>
      <c r="C26" s="23" t="s">
        <v>17</v>
      </c>
      <c r="AC26" s="24">
        <v>6650</v>
      </c>
    </row>
    <row r="27" spans="1:29" x14ac:dyDescent="0.25">
      <c r="B27" s="23">
        <v>214</v>
      </c>
      <c r="C27" s="23" t="s">
        <v>65</v>
      </c>
      <c r="AC27" s="24">
        <v>1000</v>
      </c>
    </row>
    <row r="28" spans="1:29" x14ac:dyDescent="0.25">
      <c r="B28" s="23">
        <v>215</v>
      </c>
      <c r="C28" s="23" t="s">
        <v>52</v>
      </c>
      <c r="AC28" s="24">
        <v>11650</v>
      </c>
    </row>
    <row r="29" spans="1:29" x14ac:dyDescent="0.25">
      <c r="B29" s="23">
        <v>221</v>
      </c>
      <c r="C29" s="23" t="s">
        <v>66</v>
      </c>
      <c r="AC29" s="24">
        <v>17500</v>
      </c>
    </row>
    <row r="30" spans="1:29" x14ac:dyDescent="0.25">
      <c r="B30" s="11">
        <v>325</v>
      </c>
      <c r="C30" s="11" t="s">
        <v>110</v>
      </c>
      <c r="AC30" s="24">
        <v>100000</v>
      </c>
    </row>
    <row r="31" spans="1:29" x14ac:dyDescent="0.25">
      <c r="B31" s="11">
        <v>363</v>
      </c>
      <c r="C31" s="11" t="s">
        <v>112</v>
      </c>
      <c r="AC31" s="24">
        <v>7500</v>
      </c>
    </row>
    <row r="32" spans="1:29" x14ac:dyDescent="0.25">
      <c r="B32" s="11">
        <v>366</v>
      </c>
      <c r="C32" s="11" t="s">
        <v>124</v>
      </c>
      <c r="AC32" s="24">
        <v>7500</v>
      </c>
    </row>
    <row r="33" spans="2:29" x14ac:dyDescent="0.25">
      <c r="B33" s="23">
        <v>442</v>
      </c>
      <c r="C33" s="23" t="s">
        <v>384</v>
      </c>
      <c r="AC33" s="24">
        <v>17700000</v>
      </c>
    </row>
    <row r="35" spans="2:29" x14ac:dyDescent="0.25">
      <c r="AA35" s="25"/>
      <c r="AB35" s="26" t="s">
        <v>27</v>
      </c>
      <c r="AC35" s="68">
        <f>SUM(AC26:AC33)</f>
        <v>17851800</v>
      </c>
    </row>
    <row r="36" spans="2:29" x14ac:dyDescent="0.25">
      <c r="X36" s="28"/>
      <c r="Y36" s="28"/>
      <c r="Z36" s="28"/>
      <c r="AA36" s="28"/>
      <c r="AB36" s="28"/>
    </row>
    <row r="37" spans="2:29" x14ac:dyDescent="0.25">
      <c r="B37" s="69">
        <v>442</v>
      </c>
      <c r="C37" s="69" t="s">
        <v>384</v>
      </c>
      <c r="D37" s="70"/>
      <c r="E37" s="70"/>
      <c r="F37" s="70"/>
      <c r="G37" s="70"/>
      <c r="H37" s="70"/>
      <c r="I37" s="70"/>
      <c r="J37" s="70"/>
      <c r="K37" s="70"/>
      <c r="L37" s="70"/>
      <c r="M37" s="70"/>
      <c r="N37" s="70"/>
      <c r="O37" s="70"/>
    </row>
    <row r="38" spans="2:29" x14ac:dyDescent="0.25">
      <c r="D38" t="s">
        <v>385</v>
      </c>
      <c r="AC38" s="24">
        <v>10000000</v>
      </c>
    </row>
    <row r="39" spans="2:29" x14ac:dyDescent="0.25">
      <c r="D39" t="s">
        <v>386</v>
      </c>
      <c r="AC39" s="24">
        <v>5000000</v>
      </c>
    </row>
    <row r="40" spans="2:29" x14ac:dyDescent="0.25">
      <c r="D40" t="s">
        <v>387</v>
      </c>
      <c r="AC40" s="30">
        <v>2700000</v>
      </c>
    </row>
    <row r="41" spans="2:29" x14ac:dyDescent="0.25">
      <c r="AA41" s="25"/>
      <c r="AB41" s="26" t="s">
        <v>27</v>
      </c>
      <c r="AC41" s="68">
        <f>SUM(AC38:AC40)</f>
        <v>17700000</v>
      </c>
    </row>
    <row r="42" spans="2:29" x14ac:dyDescent="0.25">
      <c r="B42" s="5"/>
      <c r="C42" s="5"/>
      <c r="D42" s="5"/>
      <c r="E42" s="5"/>
      <c r="F42" s="5"/>
      <c r="G42" s="5"/>
      <c r="H42" s="5"/>
      <c r="I42" s="5"/>
      <c r="J42" s="5"/>
      <c r="K42" s="5"/>
      <c r="L42" s="5"/>
      <c r="M42" s="5"/>
      <c r="N42" s="5"/>
      <c r="O42" s="5"/>
      <c r="P42" s="5"/>
      <c r="Q42" s="6"/>
      <c r="R42" s="5"/>
      <c r="S42" s="5"/>
      <c r="T42" s="5"/>
      <c r="U42" s="5"/>
      <c r="V42" s="5"/>
      <c r="W42" s="5"/>
      <c r="X42" s="5"/>
      <c r="Y42" s="5"/>
      <c r="Z42" s="5"/>
      <c r="AA42" s="5"/>
      <c r="AB42" s="5"/>
      <c r="AC42" s="30"/>
    </row>
    <row r="44" spans="2:29" x14ac:dyDescent="0.25">
      <c r="B44" s="19" t="s">
        <v>28</v>
      </c>
      <c r="C44" s="25"/>
      <c r="D44" s="25"/>
      <c r="R44" s="19" t="s">
        <v>29</v>
      </c>
      <c r="S44" s="25"/>
      <c r="T44" s="25"/>
    </row>
    <row r="45" spans="2:29" x14ac:dyDescent="0.25">
      <c r="B45" s="31" t="s">
        <v>388</v>
      </c>
      <c r="R45" s="135" t="s">
        <v>389</v>
      </c>
      <c r="S45" s="135"/>
      <c r="T45" s="135"/>
      <c r="U45" s="135"/>
      <c r="V45" s="135"/>
      <c r="W45" s="135"/>
      <c r="X45" s="135"/>
      <c r="Y45" s="135"/>
      <c r="Z45" s="135"/>
      <c r="AA45" s="135"/>
      <c r="AB45" s="135"/>
      <c r="AC45" s="135"/>
    </row>
    <row r="47" spans="2:29" x14ac:dyDescent="0.25">
      <c r="B47" s="19" t="s">
        <v>30</v>
      </c>
      <c r="C47" s="25"/>
      <c r="D47" s="25"/>
    </row>
    <row r="48" spans="2:29" x14ac:dyDescent="0.25">
      <c r="B48">
        <v>0</v>
      </c>
    </row>
    <row r="50" spans="2:29" x14ac:dyDescent="0.25">
      <c r="B50" s="19" t="s">
        <v>31</v>
      </c>
      <c r="C50" s="25"/>
      <c r="D50" s="25"/>
    </row>
    <row r="51" spans="2:29" x14ac:dyDescent="0.25">
      <c r="B51">
        <v>53000</v>
      </c>
    </row>
    <row r="52" spans="2:29" x14ac:dyDescent="0.25">
      <c r="B52" s="5"/>
      <c r="C52" s="5"/>
      <c r="D52" s="5"/>
      <c r="E52" s="5"/>
      <c r="F52" s="5"/>
      <c r="G52" s="5"/>
      <c r="H52" s="5"/>
      <c r="I52" s="5"/>
      <c r="J52" s="5"/>
      <c r="K52" s="5"/>
      <c r="L52" s="5"/>
      <c r="M52" s="5"/>
      <c r="N52" s="5"/>
      <c r="O52" s="5"/>
      <c r="P52" s="5"/>
      <c r="Q52" s="6"/>
      <c r="R52" s="5"/>
      <c r="S52" s="5"/>
      <c r="T52" s="5"/>
      <c r="U52" s="5"/>
      <c r="V52" s="5"/>
      <c r="W52" s="5"/>
      <c r="X52" s="5"/>
      <c r="Y52" s="5"/>
      <c r="Z52" s="5"/>
      <c r="AA52" s="5"/>
      <c r="AB52" s="5"/>
      <c r="AC52" s="30"/>
    </row>
    <row r="54" spans="2:29" x14ac:dyDescent="0.25">
      <c r="B54" s="19" t="s">
        <v>32</v>
      </c>
      <c r="C54" s="25"/>
      <c r="D54" s="25"/>
      <c r="E54" s="25"/>
    </row>
    <row r="56" spans="2:29" x14ac:dyDescent="0.25">
      <c r="B56" s="19" t="s">
        <v>33</v>
      </c>
      <c r="C56" s="25"/>
      <c r="G56" s="19" t="s">
        <v>34</v>
      </c>
      <c r="H56" s="25"/>
      <c r="L56" s="19" t="s">
        <v>35</v>
      </c>
      <c r="M56" s="25"/>
      <c r="Q56" s="19" t="s">
        <v>36</v>
      </c>
      <c r="R56" s="25"/>
      <c r="U56" s="19" t="s">
        <v>37</v>
      </c>
      <c r="V56" s="25"/>
      <c r="Z56" s="19" t="s">
        <v>38</v>
      </c>
      <c r="AA56" s="25"/>
    </row>
    <row r="57" spans="2:29" x14ac:dyDescent="0.25">
      <c r="B57">
        <v>0</v>
      </c>
      <c r="G57">
        <v>10000</v>
      </c>
      <c r="L57">
        <v>0</v>
      </c>
      <c r="Q57">
        <v>0</v>
      </c>
      <c r="R57" s="2"/>
      <c r="U57">
        <v>0</v>
      </c>
      <c r="Z57">
        <v>0</v>
      </c>
    </row>
    <row r="58" spans="2:29" x14ac:dyDescent="0.25">
      <c r="Q58"/>
    </row>
    <row r="59" spans="2:29" x14ac:dyDescent="0.25">
      <c r="B59" s="19" t="s">
        <v>39</v>
      </c>
      <c r="C59" s="25"/>
      <c r="G59" s="19" t="s">
        <v>40</v>
      </c>
      <c r="H59" s="25"/>
      <c r="L59" s="19" t="s">
        <v>41</v>
      </c>
      <c r="M59" s="25"/>
      <c r="N59" s="25"/>
      <c r="Q59" s="19" t="s">
        <v>42</v>
      </c>
      <c r="R59" s="25"/>
      <c r="U59" s="19" t="s">
        <v>43</v>
      </c>
      <c r="V59" s="25"/>
      <c r="W59" s="25"/>
      <c r="Z59" s="19" t="s">
        <v>44</v>
      </c>
      <c r="AA59" s="25"/>
      <c r="AB59" s="25"/>
    </row>
    <row r="60" spans="2:29" x14ac:dyDescent="0.25">
      <c r="B60">
        <v>0</v>
      </c>
      <c r="G60">
        <v>35000</v>
      </c>
      <c r="L60">
        <v>45000</v>
      </c>
      <c r="Q60">
        <v>53000</v>
      </c>
      <c r="U60">
        <v>53000</v>
      </c>
      <c r="Z60">
        <v>53000</v>
      </c>
    </row>
    <row r="63" spans="2:29" x14ac:dyDescent="0.25">
      <c r="B63" s="19" t="s">
        <v>28</v>
      </c>
      <c r="C63" s="25"/>
      <c r="D63" s="25"/>
      <c r="R63" s="19" t="s">
        <v>29</v>
      </c>
      <c r="S63" s="25"/>
      <c r="T63" s="25"/>
    </row>
    <row r="64" spans="2:29" x14ac:dyDescent="0.25">
      <c r="B64" s="31" t="s">
        <v>390</v>
      </c>
      <c r="R64" s="135" t="s">
        <v>391</v>
      </c>
      <c r="S64" s="135"/>
      <c r="T64" s="135"/>
      <c r="U64" s="135"/>
      <c r="V64" s="135"/>
      <c r="W64" s="135"/>
      <c r="X64" s="135"/>
      <c r="Y64" s="135"/>
      <c r="Z64" s="135"/>
      <c r="AA64" s="135"/>
      <c r="AB64" s="135"/>
      <c r="AC64" s="135"/>
    </row>
    <row r="66" spans="2:29" x14ac:dyDescent="0.25">
      <c r="B66" s="19" t="s">
        <v>30</v>
      </c>
      <c r="C66" s="25"/>
      <c r="D66" s="25"/>
    </row>
    <row r="67" spans="2:29" x14ac:dyDescent="0.25">
      <c r="B67">
        <v>0</v>
      </c>
    </row>
    <row r="69" spans="2:29" x14ac:dyDescent="0.25">
      <c r="B69" s="19" t="s">
        <v>31</v>
      </c>
      <c r="C69" s="25"/>
      <c r="D69" s="25"/>
    </row>
    <row r="70" spans="2:29" x14ac:dyDescent="0.25">
      <c r="B70">
        <v>30000</v>
      </c>
    </row>
    <row r="71" spans="2:29" x14ac:dyDescent="0.25">
      <c r="B71" s="5"/>
      <c r="C71" s="5"/>
      <c r="D71" s="5"/>
      <c r="E71" s="5"/>
      <c r="F71" s="5"/>
      <c r="G71" s="5"/>
      <c r="H71" s="5"/>
      <c r="I71" s="5"/>
      <c r="J71" s="5"/>
      <c r="K71" s="5"/>
      <c r="L71" s="5"/>
      <c r="M71" s="5"/>
      <c r="N71" s="5"/>
      <c r="O71" s="5"/>
      <c r="P71" s="5"/>
      <c r="Q71" s="6"/>
      <c r="R71" s="5"/>
      <c r="S71" s="5"/>
      <c r="T71" s="5"/>
      <c r="U71" s="5"/>
      <c r="V71" s="5"/>
      <c r="W71" s="5"/>
      <c r="X71" s="5"/>
      <c r="Y71" s="5"/>
      <c r="Z71" s="5"/>
      <c r="AA71" s="5"/>
      <c r="AB71" s="5"/>
      <c r="AC71" s="30"/>
    </row>
    <row r="73" spans="2:29" x14ac:dyDescent="0.25">
      <c r="B73" s="19" t="s">
        <v>32</v>
      </c>
      <c r="C73" s="25"/>
      <c r="D73" s="25"/>
      <c r="E73" s="25"/>
    </row>
    <row r="76" spans="2:29" x14ac:dyDescent="0.25">
      <c r="B76" s="19" t="s">
        <v>33</v>
      </c>
      <c r="C76" s="25"/>
      <c r="G76" s="19" t="s">
        <v>34</v>
      </c>
      <c r="H76" s="25"/>
      <c r="L76" s="19" t="s">
        <v>35</v>
      </c>
      <c r="M76" s="25"/>
      <c r="Q76" s="19" t="s">
        <v>36</v>
      </c>
      <c r="R76" s="25"/>
      <c r="U76" s="19" t="s">
        <v>37</v>
      </c>
      <c r="V76" s="25"/>
      <c r="Z76" s="19" t="s">
        <v>38</v>
      </c>
      <c r="AA76" s="25"/>
    </row>
    <row r="77" spans="2:29" x14ac:dyDescent="0.25">
      <c r="B77">
        <v>0</v>
      </c>
      <c r="G77">
        <v>10000</v>
      </c>
      <c r="L77">
        <v>0</v>
      </c>
      <c r="Q77">
        <v>0</v>
      </c>
      <c r="R77" s="2"/>
      <c r="U77">
        <v>0</v>
      </c>
      <c r="Z77">
        <v>0</v>
      </c>
    </row>
    <row r="78" spans="2:29" x14ac:dyDescent="0.25">
      <c r="Q78"/>
    </row>
    <row r="79" spans="2:29" x14ac:dyDescent="0.25">
      <c r="B79" s="19" t="s">
        <v>39</v>
      </c>
      <c r="C79" s="25"/>
      <c r="G79" s="19" t="s">
        <v>40</v>
      </c>
      <c r="H79" s="25"/>
      <c r="L79" s="19" t="s">
        <v>41</v>
      </c>
      <c r="M79" s="25"/>
      <c r="N79" s="25"/>
      <c r="Q79" s="19" t="s">
        <v>42</v>
      </c>
      <c r="R79" s="25"/>
      <c r="U79" s="19" t="s">
        <v>43</v>
      </c>
      <c r="V79" s="25"/>
      <c r="W79" s="25"/>
      <c r="Z79" s="19" t="s">
        <v>44</v>
      </c>
      <c r="AA79" s="25"/>
      <c r="AB79" s="25"/>
    </row>
    <row r="80" spans="2:29" x14ac:dyDescent="0.25">
      <c r="B80">
        <v>0</v>
      </c>
      <c r="G80">
        <v>20000</v>
      </c>
      <c r="L80">
        <v>25000</v>
      </c>
      <c r="Q80">
        <v>30000</v>
      </c>
      <c r="U80">
        <v>30000</v>
      </c>
      <c r="Z80">
        <v>30000</v>
      </c>
    </row>
  </sheetData>
  <mergeCells count="3">
    <mergeCell ref="B12:AC12"/>
    <mergeCell ref="R45:AC45"/>
    <mergeCell ref="R64:AC64"/>
  </mergeCells>
  <printOptions horizontalCentered="1"/>
  <pageMargins left="0.19685039370078741" right="0.19685039370078741" top="0.39370078740157483" bottom="0.39370078740157483" header="0.31496062992125984" footer="0.31496062992125984"/>
  <pageSetup scale="8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2:AC91"/>
  <sheetViews>
    <sheetView workbookViewId="0"/>
  </sheetViews>
  <sheetFormatPr baseColWidth="10" defaultColWidth="3.7109375" defaultRowHeight="15" x14ac:dyDescent="0.25"/>
  <cols>
    <col min="1" max="1" width="1.85546875" customWidth="1"/>
    <col min="2" max="2" width="6.42578125" customWidth="1"/>
    <col min="7" max="7" width="5" bestFit="1" customWidth="1"/>
    <col min="10" max="10" width="3.28515625" customWidth="1"/>
    <col min="12" max="12" width="5" bestFit="1" customWidth="1"/>
    <col min="15" max="15" width="2.140625" customWidth="1"/>
    <col min="16" max="16" width="1.7109375" customWidth="1"/>
    <col min="17" max="17" width="5" style="2" bestFit="1" customWidth="1"/>
    <col min="21" max="22" width="5" bestFit="1" customWidth="1"/>
    <col min="26" max="26" width="5" bestFit="1" customWidth="1"/>
    <col min="29" max="29" width="14.85546875" style="24" customWidth="1"/>
  </cols>
  <sheetData>
    <row r="2" spans="1:29" ht="18.75" x14ac:dyDescent="0.3">
      <c r="B2" s="1" t="s">
        <v>0</v>
      </c>
    </row>
    <row r="3" spans="1:29" x14ac:dyDescent="0.25">
      <c r="B3" s="58" t="s">
        <v>377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13" t="s">
        <v>392</v>
      </c>
      <c r="C9" s="14"/>
      <c r="D9" s="14"/>
      <c r="E9" s="14"/>
      <c r="F9" s="14"/>
      <c r="G9" s="14"/>
      <c r="H9" s="14"/>
      <c r="I9" s="14"/>
      <c r="J9" s="14"/>
      <c r="K9" s="14"/>
      <c r="L9" s="14"/>
      <c r="M9" s="14"/>
      <c r="N9" s="14"/>
      <c r="O9" s="14"/>
      <c r="P9" s="14"/>
      <c r="Q9" s="15"/>
      <c r="R9" s="14"/>
      <c r="S9" s="14"/>
      <c r="T9" s="14"/>
      <c r="U9" s="14"/>
      <c r="V9" s="14"/>
      <c r="W9" s="14"/>
      <c r="X9" s="14"/>
      <c r="Y9" s="14"/>
      <c r="Z9" s="14"/>
      <c r="AA9" s="14"/>
      <c r="AB9" s="14"/>
      <c r="AC9" s="71"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ht="30.75" customHeight="1" x14ac:dyDescent="0.25">
      <c r="B12" s="133" t="s">
        <v>393</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x14ac:dyDescent="0.25">
      <c r="B15" s="13" t="s">
        <v>394</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65"/>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15.75" x14ac:dyDescent="0.25">
      <c r="B18" s="13" t="s">
        <v>395</v>
      </c>
      <c r="C18" s="14"/>
      <c r="D18" s="14"/>
      <c r="E18" s="14"/>
      <c r="F18" s="14"/>
      <c r="G18" s="14"/>
      <c r="H18" s="14"/>
      <c r="I18" s="14"/>
      <c r="J18" s="14"/>
      <c r="K18" s="14"/>
      <c r="L18" s="14"/>
      <c r="M18" s="14"/>
      <c r="N18" s="14"/>
      <c r="O18" s="14"/>
      <c r="P18" s="14"/>
      <c r="Q18" s="15"/>
      <c r="R18" s="13" t="s">
        <v>396</v>
      </c>
      <c r="S18" s="14"/>
      <c r="T18" s="12"/>
      <c r="U18" s="12"/>
      <c r="V18" s="12"/>
      <c r="W18" s="12"/>
      <c r="X18" s="12"/>
      <c r="Y18" s="12"/>
      <c r="Z18" s="12"/>
      <c r="AA18" s="12"/>
      <c r="AB18" s="7"/>
      <c r="AC18" s="65"/>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15.75" x14ac:dyDescent="0.25">
      <c r="B21" s="13" t="s">
        <v>367</v>
      </c>
      <c r="C21" s="14"/>
      <c r="D21" s="14"/>
      <c r="E21" s="14"/>
      <c r="F21" s="14"/>
      <c r="G21" s="14"/>
      <c r="H21" s="14"/>
      <c r="I21" s="14"/>
      <c r="J21" s="14"/>
      <c r="K21" s="14"/>
      <c r="L21" s="14"/>
      <c r="M21" s="14"/>
      <c r="N21" s="14"/>
      <c r="O21" s="14"/>
      <c r="P21" s="14"/>
      <c r="Q21" s="15"/>
      <c r="R21" s="13" t="s">
        <v>397</v>
      </c>
      <c r="S21" s="14"/>
      <c r="T21" s="12"/>
      <c r="U21" s="12"/>
      <c r="V21" s="12"/>
      <c r="W21" s="12"/>
      <c r="X21" s="12"/>
      <c r="Y21" s="12"/>
      <c r="Z21" s="12"/>
      <c r="AA21" s="12"/>
      <c r="AB21" s="7"/>
      <c r="AC21" s="65"/>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211</v>
      </c>
      <c r="C26" s="23" t="s">
        <v>17</v>
      </c>
      <c r="AC26" s="37">
        <v>6650</v>
      </c>
    </row>
    <row r="27" spans="1:29" x14ac:dyDescent="0.25">
      <c r="B27" s="23">
        <v>215</v>
      </c>
      <c r="C27" s="23" t="s">
        <v>52</v>
      </c>
      <c r="AC27" s="37">
        <v>11650</v>
      </c>
    </row>
    <row r="28" spans="1:29" x14ac:dyDescent="0.25">
      <c r="B28" s="23">
        <v>221</v>
      </c>
      <c r="C28" s="23" t="s">
        <v>66</v>
      </c>
      <c r="AC28" s="37">
        <v>17500</v>
      </c>
    </row>
    <row r="29" spans="1:29" x14ac:dyDescent="0.25">
      <c r="B29" s="23">
        <v>247</v>
      </c>
      <c r="C29" s="23" t="s">
        <v>230</v>
      </c>
      <c r="AC29" s="37">
        <v>1000</v>
      </c>
    </row>
    <row r="30" spans="1:29" x14ac:dyDescent="0.25">
      <c r="B30" s="23">
        <v>272</v>
      </c>
      <c r="C30" s="23" t="s">
        <v>291</v>
      </c>
      <c r="AC30" s="37">
        <v>3000</v>
      </c>
    </row>
    <row r="31" spans="1:29" x14ac:dyDescent="0.25">
      <c r="B31" s="11">
        <v>363</v>
      </c>
      <c r="C31" s="11" t="s">
        <v>112</v>
      </c>
      <c r="AC31" s="37">
        <v>7500</v>
      </c>
    </row>
    <row r="32" spans="1:29" x14ac:dyDescent="0.25">
      <c r="B32" s="11">
        <v>366</v>
      </c>
      <c r="C32" s="11" t="s">
        <v>124</v>
      </c>
      <c r="AC32" s="37">
        <v>7500</v>
      </c>
    </row>
    <row r="33" spans="2:29" x14ac:dyDescent="0.25">
      <c r="B33" s="23">
        <v>441</v>
      </c>
      <c r="C33" s="23" t="s">
        <v>372</v>
      </c>
      <c r="AC33" s="37">
        <v>9428571</v>
      </c>
    </row>
    <row r="34" spans="2:29" x14ac:dyDescent="0.25">
      <c r="B34" s="11">
        <v>523</v>
      </c>
      <c r="C34" s="11" t="s">
        <v>143</v>
      </c>
      <c r="AC34" s="24">
        <v>1500</v>
      </c>
    </row>
    <row r="36" spans="2:29" x14ac:dyDescent="0.25">
      <c r="AA36" s="25"/>
      <c r="AB36" s="26" t="s">
        <v>27</v>
      </c>
      <c r="AC36" s="68">
        <f>SUM(AC26:AC34)</f>
        <v>9484871</v>
      </c>
    </row>
    <row r="37" spans="2:29" x14ac:dyDescent="0.25">
      <c r="X37" s="28"/>
      <c r="Y37" s="28"/>
      <c r="Z37" s="28"/>
      <c r="AA37" s="28"/>
      <c r="AB37" s="28"/>
    </row>
    <row r="38" spans="2:29" x14ac:dyDescent="0.25">
      <c r="B38" s="23">
        <v>441</v>
      </c>
      <c r="C38" s="23" t="s">
        <v>372</v>
      </c>
      <c r="X38" s="28"/>
      <c r="Y38" s="28"/>
      <c r="Z38" s="28"/>
      <c r="AA38" s="28"/>
      <c r="AB38" s="28"/>
    </row>
    <row r="39" spans="2:29" x14ac:dyDescent="0.25">
      <c r="B39" t="s">
        <v>398</v>
      </c>
      <c r="X39" s="28"/>
      <c r="Y39" s="28"/>
      <c r="Z39" s="28"/>
      <c r="AA39" s="28"/>
      <c r="AB39" s="28"/>
      <c r="AC39" s="24" t="s">
        <v>80</v>
      </c>
    </row>
    <row r="40" spans="2:29" x14ac:dyDescent="0.25">
      <c r="B40">
        <v>4</v>
      </c>
      <c r="C40" t="s">
        <v>39</v>
      </c>
      <c r="X40" s="28"/>
      <c r="Y40" s="28"/>
      <c r="Z40" s="28"/>
      <c r="AA40" s="28"/>
      <c r="AB40" s="28"/>
      <c r="AC40" s="65">
        <v>2357142.75</v>
      </c>
    </row>
    <row r="41" spans="2:29" x14ac:dyDescent="0.25">
      <c r="B41">
        <v>5</v>
      </c>
      <c r="C41" t="s">
        <v>399</v>
      </c>
      <c r="X41" s="28"/>
      <c r="Y41" s="28"/>
      <c r="Z41" s="28"/>
      <c r="AA41" s="28"/>
      <c r="AB41" s="28"/>
      <c r="AC41" s="65">
        <v>2357142.75</v>
      </c>
    </row>
    <row r="42" spans="2:29" x14ac:dyDescent="0.25">
      <c r="B42">
        <v>6</v>
      </c>
      <c r="C42" t="s">
        <v>41</v>
      </c>
      <c r="AC42" s="65">
        <v>2357142.75</v>
      </c>
    </row>
    <row r="43" spans="2:29" x14ac:dyDescent="0.25">
      <c r="B43">
        <v>7</v>
      </c>
      <c r="C43" t="s">
        <v>42</v>
      </c>
      <c r="AC43" s="65">
        <v>2357142.75</v>
      </c>
    </row>
    <row r="44" spans="2:29" x14ac:dyDescent="0.25">
      <c r="AA44" s="25"/>
      <c r="AB44" s="26" t="s">
        <v>27</v>
      </c>
      <c r="AC44" s="68">
        <f>SUM(AC40:AC43)</f>
        <v>9428571</v>
      </c>
    </row>
    <row r="45" spans="2:29" x14ac:dyDescent="0.25">
      <c r="B45" s="5" t="s">
        <v>80</v>
      </c>
      <c r="C45" s="5"/>
      <c r="D45" s="5"/>
      <c r="E45" s="5"/>
      <c r="F45" s="5"/>
      <c r="G45" s="5"/>
      <c r="H45" s="5"/>
      <c r="I45" s="5"/>
      <c r="J45" s="5"/>
      <c r="K45" s="5"/>
      <c r="L45" s="5"/>
      <c r="M45" s="5"/>
      <c r="N45" s="5"/>
      <c r="O45" s="5"/>
      <c r="P45" s="5"/>
      <c r="Q45" s="6"/>
      <c r="R45" s="5"/>
      <c r="S45" s="5"/>
      <c r="T45" s="5"/>
      <c r="U45" s="5"/>
      <c r="V45" s="5"/>
      <c r="W45" s="5"/>
      <c r="X45" s="5"/>
      <c r="Y45" s="5"/>
      <c r="Z45" s="5"/>
      <c r="AA45" s="5"/>
      <c r="AB45" s="5"/>
      <c r="AC45" s="30"/>
    </row>
    <row r="47" spans="2:29" x14ac:dyDescent="0.25">
      <c r="B47" s="19" t="s">
        <v>28</v>
      </c>
      <c r="C47" s="25"/>
      <c r="D47" s="25"/>
      <c r="R47" s="19" t="s">
        <v>29</v>
      </c>
      <c r="S47" s="25"/>
      <c r="T47" s="25"/>
    </row>
    <row r="48" spans="2:29" x14ac:dyDescent="0.25">
      <c r="B48" s="72" t="s">
        <v>400</v>
      </c>
      <c r="R48" s="151" t="s">
        <v>401</v>
      </c>
      <c r="S48" s="151"/>
      <c r="T48" s="151"/>
      <c r="U48" s="151"/>
      <c r="V48" s="151"/>
      <c r="W48" s="151"/>
      <c r="X48" s="151"/>
      <c r="Y48" s="151"/>
      <c r="Z48" s="151"/>
      <c r="AA48" s="151"/>
      <c r="AB48" s="151"/>
      <c r="AC48" s="73"/>
    </row>
    <row r="50" spans="2:29" x14ac:dyDescent="0.25">
      <c r="B50" s="19" t="s">
        <v>30</v>
      </c>
      <c r="C50" s="25"/>
      <c r="D50" s="25"/>
    </row>
    <row r="51" spans="2:29" x14ac:dyDescent="0.25">
      <c r="B51">
        <v>0</v>
      </c>
    </row>
    <row r="53" spans="2:29" x14ac:dyDescent="0.25">
      <c r="B53" s="19" t="s">
        <v>31</v>
      </c>
      <c r="C53" s="25"/>
      <c r="D53" s="25"/>
    </row>
    <row r="54" spans="2:29" x14ac:dyDescent="0.25">
      <c r="B54">
        <v>9000</v>
      </c>
    </row>
    <row r="61" spans="2:29" x14ac:dyDescent="0.25">
      <c r="B61" s="5"/>
      <c r="C61" s="5"/>
      <c r="D61" s="5"/>
      <c r="E61" s="5"/>
      <c r="F61" s="5"/>
      <c r="G61" s="5"/>
      <c r="H61" s="5"/>
      <c r="I61" s="5"/>
      <c r="J61" s="5"/>
      <c r="K61" s="5"/>
      <c r="L61" s="5"/>
      <c r="M61" s="5"/>
      <c r="N61" s="5"/>
      <c r="O61" s="5"/>
      <c r="P61" s="5"/>
      <c r="Q61" s="6"/>
      <c r="R61" s="5"/>
      <c r="S61" s="5"/>
      <c r="T61" s="5"/>
      <c r="U61" s="5"/>
      <c r="V61" s="5"/>
      <c r="W61" s="5"/>
      <c r="X61" s="5"/>
      <c r="Y61" s="5"/>
      <c r="Z61" s="5"/>
      <c r="AA61" s="5"/>
      <c r="AB61" s="5"/>
      <c r="AC61" s="30"/>
    </row>
    <row r="63" spans="2:29" x14ac:dyDescent="0.25">
      <c r="B63" s="19" t="s">
        <v>32</v>
      </c>
      <c r="C63" s="25"/>
      <c r="D63" s="25"/>
      <c r="E63" s="25"/>
    </row>
    <row r="66" spans="2:29" x14ac:dyDescent="0.25">
      <c r="B66" s="19" t="s">
        <v>33</v>
      </c>
      <c r="C66" s="25"/>
      <c r="G66" s="19" t="s">
        <v>34</v>
      </c>
      <c r="H66" s="25"/>
      <c r="L66" s="19" t="s">
        <v>35</v>
      </c>
      <c r="M66" s="25"/>
      <c r="Q66" s="19" t="s">
        <v>36</v>
      </c>
      <c r="R66" s="25"/>
      <c r="U66" s="19" t="s">
        <v>37</v>
      </c>
      <c r="V66" s="25"/>
      <c r="Z66" s="19" t="s">
        <v>38</v>
      </c>
      <c r="AA66" s="25"/>
    </row>
    <row r="67" spans="2:29" x14ac:dyDescent="0.25">
      <c r="B67">
        <v>750</v>
      </c>
      <c r="G67">
        <v>1500</v>
      </c>
      <c r="L67">
        <v>2250</v>
      </c>
      <c r="Q67">
        <v>3000</v>
      </c>
      <c r="R67" s="2"/>
      <c r="U67">
        <v>3750</v>
      </c>
      <c r="Z67">
        <v>4500</v>
      </c>
    </row>
    <row r="68" spans="2:29" x14ac:dyDescent="0.25">
      <c r="Q68"/>
    </row>
    <row r="69" spans="2:29" x14ac:dyDescent="0.25">
      <c r="B69" s="19" t="s">
        <v>39</v>
      </c>
      <c r="C69" s="25"/>
      <c r="G69" s="19" t="s">
        <v>40</v>
      </c>
      <c r="H69" s="25"/>
      <c r="L69" s="19" t="s">
        <v>41</v>
      </c>
      <c r="M69" s="25"/>
      <c r="N69" s="25"/>
      <c r="Q69" s="19" t="s">
        <v>42</v>
      </c>
      <c r="R69" s="25"/>
      <c r="U69" s="19" t="s">
        <v>43</v>
      </c>
      <c r="V69" s="25"/>
      <c r="W69" s="25"/>
      <c r="Z69" s="19" t="s">
        <v>44</v>
      </c>
      <c r="AA69" s="25"/>
      <c r="AB69" s="25"/>
    </row>
    <row r="70" spans="2:29" x14ac:dyDescent="0.25">
      <c r="B70">
        <v>5250</v>
      </c>
      <c r="G70">
        <v>6000</v>
      </c>
      <c r="L70">
        <v>6750</v>
      </c>
      <c r="Q70">
        <v>7500</v>
      </c>
      <c r="V70">
        <v>8250</v>
      </c>
      <c r="Z70">
        <v>9000</v>
      </c>
    </row>
    <row r="71" spans="2:29" x14ac:dyDescent="0.25">
      <c r="Q71"/>
    </row>
    <row r="72" spans="2:29" x14ac:dyDescent="0.25">
      <c r="Q72"/>
    </row>
    <row r="74" spans="2:29" x14ac:dyDescent="0.25">
      <c r="B74" s="19" t="s">
        <v>28</v>
      </c>
      <c r="C74" s="25"/>
      <c r="D74" s="25"/>
      <c r="R74" s="19" t="s">
        <v>29</v>
      </c>
      <c r="S74" s="25"/>
      <c r="T74" s="25"/>
    </row>
    <row r="75" spans="2:29" x14ac:dyDescent="0.25">
      <c r="B75" s="72" t="s">
        <v>402</v>
      </c>
      <c r="C75" s="70"/>
      <c r="D75" s="70"/>
      <c r="E75" s="70"/>
      <c r="F75" s="70"/>
      <c r="R75" s="151" t="s">
        <v>403</v>
      </c>
      <c r="S75" s="151"/>
      <c r="T75" s="151"/>
      <c r="U75" s="151"/>
      <c r="V75" s="151"/>
      <c r="W75" s="151"/>
      <c r="X75" s="151"/>
      <c r="Y75" s="151"/>
      <c r="Z75" s="151"/>
      <c r="AA75" s="151"/>
      <c r="AB75" s="151"/>
      <c r="AC75" s="73"/>
    </row>
    <row r="77" spans="2:29" x14ac:dyDescent="0.25">
      <c r="B77" s="19" t="s">
        <v>30</v>
      </c>
      <c r="C77" s="25"/>
      <c r="D77" s="25"/>
    </row>
    <row r="78" spans="2:29" x14ac:dyDescent="0.25">
      <c r="B78">
        <v>0</v>
      </c>
    </row>
    <row r="80" spans="2:29" x14ac:dyDescent="0.25">
      <c r="B80" s="19" t="s">
        <v>31</v>
      </c>
      <c r="C80" s="25"/>
      <c r="D80" s="25"/>
    </row>
    <row r="81" spans="2:29" x14ac:dyDescent="0.25">
      <c r="B81">
        <v>7000</v>
      </c>
    </row>
    <row r="82" spans="2:29" x14ac:dyDescent="0.25">
      <c r="B82" s="5"/>
      <c r="C82" s="5"/>
      <c r="D82" s="5"/>
      <c r="E82" s="5"/>
      <c r="F82" s="5"/>
      <c r="G82" s="5"/>
      <c r="H82" s="5"/>
      <c r="I82" s="5"/>
      <c r="J82" s="5"/>
      <c r="K82" s="5"/>
      <c r="L82" s="5"/>
      <c r="M82" s="5"/>
      <c r="N82" s="5"/>
      <c r="O82" s="5"/>
      <c r="P82" s="5"/>
      <c r="Q82" s="6"/>
      <c r="R82" s="5"/>
      <c r="S82" s="5"/>
      <c r="T82" s="5"/>
      <c r="U82" s="5"/>
      <c r="V82" s="5"/>
      <c r="W82" s="5"/>
      <c r="X82" s="5"/>
      <c r="Y82" s="5"/>
      <c r="Z82" s="5"/>
      <c r="AA82" s="5"/>
      <c r="AB82" s="5"/>
      <c r="AC82" s="30"/>
    </row>
    <row r="84" spans="2:29" x14ac:dyDescent="0.25">
      <c r="B84" s="19" t="s">
        <v>32</v>
      </c>
      <c r="C84" s="25"/>
      <c r="D84" s="25"/>
      <c r="E84" s="25"/>
    </row>
    <row r="87" spans="2:29" x14ac:dyDescent="0.25">
      <c r="B87" s="19" t="s">
        <v>33</v>
      </c>
      <c r="C87" s="25"/>
      <c r="G87" s="19" t="s">
        <v>34</v>
      </c>
      <c r="H87" s="25"/>
      <c r="L87" s="19" t="s">
        <v>35</v>
      </c>
      <c r="M87" s="25"/>
      <c r="Q87" s="19" t="s">
        <v>36</v>
      </c>
      <c r="R87" s="25"/>
      <c r="U87" s="19" t="s">
        <v>37</v>
      </c>
      <c r="V87" s="25"/>
      <c r="Z87" s="19" t="s">
        <v>38</v>
      </c>
      <c r="AA87" s="25"/>
    </row>
    <row r="88" spans="2:29" x14ac:dyDescent="0.25">
      <c r="B88">
        <v>400</v>
      </c>
      <c r="G88">
        <v>900</v>
      </c>
      <c r="L88">
        <v>1500</v>
      </c>
      <c r="Q88">
        <v>0</v>
      </c>
      <c r="R88" s="2"/>
      <c r="U88">
        <v>0</v>
      </c>
      <c r="Z88">
        <v>0</v>
      </c>
    </row>
    <row r="89" spans="2:29" x14ac:dyDescent="0.25">
      <c r="Q89"/>
    </row>
    <row r="90" spans="2:29" x14ac:dyDescent="0.25">
      <c r="B90" s="19" t="s">
        <v>39</v>
      </c>
      <c r="C90" s="25"/>
      <c r="G90" s="19" t="s">
        <v>40</v>
      </c>
      <c r="H90" s="25"/>
      <c r="L90" s="19" t="s">
        <v>41</v>
      </c>
      <c r="M90" s="25"/>
      <c r="N90" s="25"/>
      <c r="Q90" s="19" t="s">
        <v>42</v>
      </c>
      <c r="R90" s="25"/>
      <c r="U90" s="19" t="s">
        <v>43</v>
      </c>
      <c r="V90" s="25"/>
      <c r="W90" s="25"/>
      <c r="Z90" s="19" t="s">
        <v>44</v>
      </c>
      <c r="AA90" s="25"/>
      <c r="AB90" s="25"/>
    </row>
    <row r="91" spans="2:29" x14ac:dyDescent="0.25">
      <c r="B91">
        <v>2500</v>
      </c>
      <c r="G91">
        <v>3000</v>
      </c>
      <c r="L91">
        <v>4500</v>
      </c>
      <c r="Q91">
        <v>5800</v>
      </c>
      <c r="U91">
        <v>6500</v>
      </c>
      <c r="Z91">
        <v>7000</v>
      </c>
    </row>
  </sheetData>
  <mergeCells count="3">
    <mergeCell ref="B12:AC12"/>
    <mergeCell ref="R48:AB48"/>
    <mergeCell ref="R75:AB75"/>
  </mergeCells>
  <printOptions horizontalCentered="1"/>
  <pageMargins left="0.19685039370078741" right="0.19685039370078741" top="0.39370078740157483" bottom="0.39370078740157483" header="0.31496062992125984" footer="0.31496062992125984"/>
  <pageSetup scale="8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2:AC55"/>
  <sheetViews>
    <sheetView topLeftCell="A19" workbookViewId="0">
      <selection activeCell="D8" sqref="D8"/>
    </sheetView>
  </sheetViews>
  <sheetFormatPr baseColWidth="10" defaultColWidth="3.7109375" defaultRowHeight="15" x14ac:dyDescent="0.25"/>
  <cols>
    <col min="2" max="2" width="4" bestFit="1" customWidth="1"/>
    <col min="5" max="5" width="2" customWidth="1"/>
    <col min="17" max="17" width="3.7109375" style="2"/>
    <col min="29" max="29" width="16.28515625" style="24" bestFit="1" customWidth="1"/>
  </cols>
  <sheetData>
    <row r="2" spans="1:29" ht="18.75" x14ac:dyDescent="0.3">
      <c r="B2" s="1" t="s">
        <v>0</v>
      </c>
    </row>
    <row r="3" spans="1:29" x14ac:dyDescent="0.25">
      <c r="B3" s="58" t="s">
        <v>377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13" t="s">
        <v>404</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ht="47.25" customHeight="1" x14ac:dyDescent="0.25">
      <c r="B12" s="133" t="s">
        <v>405</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ht="33" customHeight="1" x14ac:dyDescent="0.25">
      <c r="B15" s="133" t="s">
        <v>406</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30" customHeight="1" x14ac:dyDescent="0.25">
      <c r="B18" s="133" t="s">
        <v>404</v>
      </c>
      <c r="C18" s="133"/>
      <c r="D18" s="133"/>
      <c r="E18" s="133"/>
      <c r="F18" s="133"/>
      <c r="G18" s="133"/>
      <c r="H18" s="133"/>
      <c r="I18" s="133"/>
      <c r="J18" s="133"/>
      <c r="K18" s="133"/>
      <c r="L18" s="133"/>
      <c r="M18" s="133"/>
      <c r="N18" s="133"/>
      <c r="O18" s="133"/>
      <c r="P18" s="133"/>
      <c r="Q18" s="15"/>
      <c r="R18" s="33" t="s">
        <v>366</v>
      </c>
      <c r="S18" s="14"/>
      <c r="T18" s="12"/>
      <c r="U18" s="12"/>
      <c r="V18" s="12"/>
      <c r="W18" s="12"/>
      <c r="X18" s="12"/>
      <c r="Y18" s="12"/>
      <c r="Z18" s="12"/>
      <c r="AA18" s="12"/>
      <c r="AB18" s="7"/>
      <c r="AC18" s="65"/>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15.75" x14ac:dyDescent="0.25">
      <c r="B21" s="13" t="s">
        <v>367</v>
      </c>
      <c r="C21" s="14"/>
      <c r="D21" s="14"/>
      <c r="E21" s="14"/>
      <c r="F21" s="14"/>
      <c r="G21" s="14"/>
      <c r="H21" s="14"/>
      <c r="I21" s="14"/>
      <c r="J21" s="14"/>
      <c r="K21" s="14"/>
      <c r="L21" s="14"/>
      <c r="M21" s="14"/>
      <c r="N21" s="14"/>
      <c r="O21" s="14"/>
      <c r="P21" s="14"/>
      <c r="Q21" s="15"/>
      <c r="R21" s="150">
        <v>30000</v>
      </c>
      <c r="S21" s="152"/>
      <c r="T21" s="12"/>
      <c r="U21" s="12"/>
      <c r="V21" s="12"/>
      <c r="W21" s="12"/>
      <c r="X21" s="12"/>
      <c r="Y21" s="12"/>
      <c r="Z21" s="12"/>
      <c r="AA21" s="12"/>
      <c r="AB21" s="7"/>
      <c r="AC21" s="65"/>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211</v>
      </c>
      <c r="C26" s="23" t="s">
        <v>17</v>
      </c>
      <c r="AC26" s="24">
        <v>6700</v>
      </c>
    </row>
    <row r="27" spans="1:29" x14ac:dyDescent="0.25">
      <c r="B27" s="23">
        <v>215</v>
      </c>
      <c r="C27" s="23" t="s">
        <v>52</v>
      </c>
      <c r="AC27" s="24">
        <v>11700</v>
      </c>
    </row>
    <row r="28" spans="1:29" x14ac:dyDescent="0.25">
      <c r="B28" s="11">
        <v>372</v>
      </c>
      <c r="C28" s="11" t="s">
        <v>20</v>
      </c>
      <c r="AC28" s="24">
        <v>15000</v>
      </c>
    </row>
    <row r="29" spans="1:29" x14ac:dyDescent="0.25">
      <c r="B29" s="11">
        <v>375</v>
      </c>
      <c r="C29" s="11" t="s">
        <v>21</v>
      </c>
      <c r="AC29" s="24">
        <v>10000</v>
      </c>
    </row>
    <row r="30" spans="1:29" x14ac:dyDescent="0.25">
      <c r="B30" s="11">
        <v>853</v>
      </c>
      <c r="C30" s="11" t="s">
        <v>237</v>
      </c>
      <c r="AC30" s="24">
        <v>10700000</v>
      </c>
    </row>
    <row r="32" spans="1:29" x14ac:dyDescent="0.25">
      <c r="AA32" s="25"/>
      <c r="AB32" s="26" t="s">
        <v>27</v>
      </c>
      <c r="AC32" s="68">
        <f>SUM(AC26:AC30)</f>
        <v>10743400</v>
      </c>
    </row>
    <row r="33" spans="2:29" x14ac:dyDescent="0.25">
      <c r="X33" s="28"/>
      <c r="Y33" s="28"/>
      <c r="Z33" s="28"/>
      <c r="AA33" s="28"/>
      <c r="AB33" s="28"/>
    </row>
    <row r="35" spans="2:29" x14ac:dyDescent="0.25">
      <c r="B35" s="5"/>
      <c r="C35" s="5"/>
      <c r="D35" s="5"/>
      <c r="E35" s="5"/>
      <c r="F35" s="5"/>
      <c r="G35" s="5"/>
      <c r="H35" s="5"/>
      <c r="I35" s="5"/>
      <c r="J35" s="5"/>
      <c r="K35" s="5"/>
      <c r="L35" s="5"/>
      <c r="M35" s="5"/>
      <c r="N35" s="5"/>
      <c r="O35" s="5"/>
      <c r="P35" s="5"/>
      <c r="Q35" s="6"/>
      <c r="R35" s="5"/>
      <c r="S35" s="5"/>
      <c r="T35" s="5"/>
      <c r="U35" s="5"/>
      <c r="V35" s="5"/>
      <c r="W35" s="5"/>
      <c r="X35" s="5"/>
      <c r="Y35" s="5"/>
      <c r="Z35" s="5"/>
      <c r="AA35" s="5"/>
      <c r="AB35" s="5"/>
      <c r="AC35" s="30"/>
    </row>
    <row r="37" spans="2:29" x14ac:dyDescent="0.25">
      <c r="B37" s="19" t="s">
        <v>28</v>
      </c>
      <c r="C37" s="25"/>
      <c r="D37" s="25"/>
      <c r="R37" s="19" t="s">
        <v>29</v>
      </c>
      <c r="S37" s="25"/>
      <c r="T37" s="25"/>
    </row>
    <row r="38" spans="2:29" x14ac:dyDescent="0.25">
      <c r="B38" s="31"/>
      <c r="R38" s="32"/>
      <c r="S38" s="32"/>
      <c r="T38" s="32"/>
      <c r="U38" s="32"/>
      <c r="V38" s="32"/>
      <c r="W38" s="32"/>
      <c r="X38" s="32"/>
      <c r="Y38" s="32"/>
      <c r="Z38" s="32"/>
      <c r="AA38" s="32"/>
      <c r="AB38" s="32"/>
      <c r="AC38" s="73"/>
    </row>
    <row r="40" spans="2:29" x14ac:dyDescent="0.25">
      <c r="B40" s="19" t="s">
        <v>30</v>
      </c>
      <c r="C40" s="25"/>
      <c r="D40" s="25"/>
    </row>
    <row r="43" spans="2:29" x14ac:dyDescent="0.25">
      <c r="B43" s="19" t="s">
        <v>31</v>
      </c>
      <c r="C43" s="25"/>
      <c r="D43" s="25"/>
    </row>
    <row r="46" spans="2:29" x14ac:dyDescent="0.25">
      <c r="B46" s="5"/>
      <c r="C46" s="5"/>
      <c r="D46" s="5"/>
      <c r="E46" s="5"/>
      <c r="F46" s="5"/>
      <c r="G46" s="5"/>
      <c r="H46" s="5"/>
      <c r="I46" s="5"/>
      <c r="J46" s="5"/>
      <c r="K46" s="5"/>
      <c r="L46" s="5"/>
      <c r="M46" s="5"/>
      <c r="N46" s="5"/>
      <c r="O46" s="5"/>
      <c r="P46" s="5"/>
      <c r="Q46" s="6"/>
      <c r="R46" s="5"/>
      <c r="S46" s="5"/>
      <c r="T46" s="5"/>
      <c r="U46" s="5"/>
      <c r="V46" s="5"/>
      <c r="W46" s="5"/>
      <c r="X46" s="5"/>
      <c r="Y46" s="5"/>
      <c r="Z46" s="5"/>
      <c r="AA46" s="5"/>
      <c r="AB46" s="5"/>
      <c r="AC46" s="30"/>
    </row>
    <row r="48" spans="2:29" x14ac:dyDescent="0.25">
      <c r="B48" s="19" t="s">
        <v>32</v>
      </c>
      <c r="C48" s="25"/>
      <c r="D48" s="25"/>
      <c r="E48" s="25"/>
    </row>
    <row r="51" spans="2:28" x14ac:dyDescent="0.25">
      <c r="B51" s="19" t="s">
        <v>33</v>
      </c>
      <c r="C51" s="25"/>
      <c r="G51" s="19" t="s">
        <v>34</v>
      </c>
      <c r="H51" s="25"/>
      <c r="L51" s="19" t="s">
        <v>35</v>
      </c>
      <c r="M51" s="25"/>
      <c r="Q51" s="19" t="s">
        <v>36</v>
      </c>
      <c r="R51" s="25"/>
      <c r="U51" s="19" t="s">
        <v>37</v>
      </c>
      <c r="V51" s="25"/>
      <c r="Z51" s="19" t="s">
        <v>38</v>
      </c>
      <c r="AA51" s="25"/>
    </row>
    <row r="52" spans="2:28" x14ac:dyDescent="0.25">
      <c r="Q52"/>
      <c r="R52" s="2"/>
    </row>
    <row r="53" spans="2:28" x14ac:dyDescent="0.25">
      <c r="Q53"/>
    </row>
    <row r="54" spans="2:28" x14ac:dyDescent="0.25">
      <c r="B54" s="19" t="s">
        <v>39</v>
      </c>
      <c r="C54" s="25"/>
      <c r="G54" s="19" t="s">
        <v>40</v>
      </c>
      <c r="H54" s="25"/>
      <c r="L54" s="19" t="s">
        <v>41</v>
      </c>
      <c r="M54" s="25"/>
      <c r="N54" s="25"/>
      <c r="Q54" s="19" t="s">
        <v>42</v>
      </c>
      <c r="R54" s="25"/>
      <c r="U54" s="19" t="s">
        <v>43</v>
      </c>
      <c r="V54" s="25"/>
      <c r="W54" s="25"/>
      <c r="Z54" s="19" t="s">
        <v>44</v>
      </c>
      <c r="AA54" s="25"/>
      <c r="AB54" s="25"/>
    </row>
    <row r="55" spans="2:28" x14ac:dyDescent="0.25">
      <c r="Q55"/>
    </row>
  </sheetData>
  <mergeCells count="4">
    <mergeCell ref="B12:AC12"/>
    <mergeCell ref="B15:AC15"/>
    <mergeCell ref="B18:P18"/>
    <mergeCell ref="R21:S21"/>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2:AC65"/>
  <sheetViews>
    <sheetView topLeftCell="A25" workbookViewId="0"/>
  </sheetViews>
  <sheetFormatPr baseColWidth="10" defaultColWidth="3.7109375" defaultRowHeight="15" x14ac:dyDescent="0.25"/>
  <cols>
    <col min="2" max="2" width="4" bestFit="1" customWidth="1"/>
    <col min="8" max="8" width="3.140625" customWidth="1"/>
    <col min="17" max="17" width="3.7109375" style="2"/>
    <col min="29" max="29" width="15.140625" bestFit="1" customWidth="1"/>
  </cols>
  <sheetData>
    <row r="2" spans="1:29" ht="18.75" x14ac:dyDescent="0.3">
      <c r="B2" s="1" t="s">
        <v>0</v>
      </c>
    </row>
    <row r="3" spans="1:29" ht="15.75" x14ac:dyDescent="0.25">
      <c r="B3" s="3" t="s">
        <v>407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408</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3" customHeight="1" x14ac:dyDescent="0.25">
      <c r="B12" s="149" t="s">
        <v>409</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47.25" customHeight="1" x14ac:dyDescent="0.25">
      <c r="B15" s="149" t="s">
        <v>410</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7" t="s">
        <v>411</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7" t="s">
        <v>367</v>
      </c>
      <c r="C21" s="14"/>
      <c r="D21" s="14"/>
      <c r="E21" s="14"/>
      <c r="F21" s="14"/>
      <c r="G21" s="14"/>
      <c r="H21" s="14"/>
      <c r="I21" s="14"/>
      <c r="J21" s="14"/>
      <c r="K21" s="14"/>
      <c r="L21" s="14"/>
      <c r="M21" s="14"/>
      <c r="N21" s="14"/>
      <c r="O21" s="14"/>
      <c r="P21" s="14"/>
      <c r="Q21" s="15"/>
      <c r="R21" s="7" t="s">
        <v>412</v>
      </c>
      <c r="S21" s="14"/>
      <c r="T21" s="12"/>
      <c r="U21" s="12"/>
      <c r="V21" s="12"/>
      <c r="W21" s="12"/>
      <c r="X21" s="12"/>
      <c r="Y21" s="12"/>
      <c r="Z21" s="12"/>
      <c r="AA21" s="12"/>
      <c r="AB21" s="7"/>
      <c r="AC21" s="7"/>
    </row>
    <row r="22" spans="1:29" ht="15.75" x14ac:dyDescent="0.25">
      <c r="B22" s="7"/>
      <c r="C22" s="14"/>
      <c r="D22" s="14"/>
      <c r="E22" s="14"/>
      <c r="F22" s="14"/>
      <c r="G22" s="14"/>
      <c r="H22" s="14"/>
      <c r="I22" s="14"/>
      <c r="J22" s="14"/>
      <c r="K22" s="14"/>
      <c r="L22" s="14"/>
      <c r="M22" s="14"/>
      <c r="N22" s="14"/>
      <c r="O22" s="14"/>
      <c r="P22" s="14"/>
      <c r="Q22" s="15"/>
      <c r="R22" s="13" t="s">
        <v>413</v>
      </c>
      <c r="S22" s="14"/>
      <c r="T22" s="12"/>
      <c r="U22" s="12"/>
      <c r="V22" s="12"/>
      <c r="W22" s="12"/>
      <c r="X22" s="12"/>
      <c r="Y22" s="12"/>
      <c r="Z22" s="12"/>
      <c r="AA22" s="12"/>
      <c r="AB22" s="7"/>
      <c r="AC22" s="7"/>
    </row>
    <row r="23" spans="1:29" x14ac:dyDescent="0.25">
      <c r="A23" s="5"/>
      <c r="B23" s="17"/>
      <c r="C23" s="17"/>
      <c r="D23" s="17"/>
      <c r="E23" s="17"/>
      <c r="F23" s="17"/>
      <c r="G23" s="17"/>
      <c r="H23" s="17"/>
      <c r="I23" s="17"/>
      <c r="J23" s="17"/>
      <c r="K23" s="17"/>
      <c r="L23" s="17"/>
      <c r="M23" s="17"/>
      <c r="N23" s="17"/>
      <c r="O23" s="17"/>
      <c r="P23" s="17"/>
      <c r="Q23" s="18"/>
      <c r="R23" s="5"/>
      <c r="S23" s="17"/>
      <c r="T23" s="17"/>
      <c r="U23" s="17"/>
      <c r="V23" s="17"/>
      <c r="W23" s="17"/>
      <c r="X23" s="17"/>
      <c r="Y23" s="17"/>
      <c r="Z23" s="17"/>
      <c r="AA23" s="17"/>
      <c r="AB23" s="5"/>
      <c r="AC23" s="5"/>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A25" s="2"/>
      <c r="B25" s="2"/>
      <c r="C25" s="2"/>
      <c r="D25" s="2"/>
      <c r="E25" s="2"/>
      <c r="F25" s="2"/>
      <c r="G25" s="2"/>
      <c r="H25" s="2"/>
      <c r="I25" s="2"/>
      <c r="J25" s="2"/>
      <c r="K25" s="2"/>
      <c r="L25" s="2"/>
      <c r="M25" s="2"/>
      <c r="N25" s="2"/>
      <c r="O25" s="2"/>
      <c r="P25" s="2"/>
      <c r="R25" s="2"/>
      <c r="S25" s="2"/>
      <c r="T25" s="2"/>
      <c r="U25" s="2"/>
      <c r="V25" s="2"/>
      <c r="W25" s="2"/>
      <c r="X25" s="2"/>
      <c r="Y25" s="2"/>
      <c r="Z25" s="2"/>
      <c r="AA25" s="2"/>
      <c r="AB25" s="2"/>
      <c r="AC25" s="2"/>
    </row>
    <row r="26" spans="1:29" x14ac:dyDescent="0.25">
      <c r="B26" s="19" t="s">
        <v>15</v>
      </c>
      <c r="C26" s="20"/>
      <c r="N26" s="2"/>
      <c r="O26" s="21"/>
      <c r="P26" s="21"/>
      <c r="R26" s="21"/>
      <c r="S26" s="21"/>
      <c r="T26" s="2"/>
      <c r="AC26" s="22" t="s">
        <v>16</v>
      </c>
    </row>
    <row r="27" spans="1:29" x14ac:dyDescent="0.25">
      <c r="B27" s="11">
        <v>382</v>
      </c>
      <c r="C27" s="11" t="s">
        <v>113</v>
      </c>
    </row>
    <row r="28" spans="1:29" x14ac:dyDescent="0.25">
      <c r="B28" s="11"/>
      <c r="C28" s="4" t="s">
        <v>414</v>
      </c>
      <c r="AC28" s="24">
        <v>660000</v>
      </c>
    </row>
    <row r="29" spans="1:29" x14ac:dyDescent="0.25">
      <c r="B29" s="11"/>
      <c r="C29" s="4" t="s">
        <v>415</v>
      </c>
      <c r="AC29" s="24">
        <v>35000</v>
      </c>
    </row>
    <row r="30" spans="1:29" x14ac:dyDescent="0.25">
      <c r="B30" s="11"/>
      <c r="C30" s="4" t="s">
        <v>416</v>
      </c>
      <c r="AC30" s="24">
        <v>20000</v>
      </c>
    </row>
    <row r="31" spans="1:29" x14ac:dyDescent="0.25">
      <c r="B31" s="11"/>
      <c r="C31" s="4" t="s">
        <v>417</v>
      </c>
      <c r="AC31" s="24">
        <v>25000</v>
      </c>
    </row>
    <row r="32" spans="1:29" x14ac:dyDescent="0.25">
      <c r="B32" s="11"/>
      <c r="C32" s="4" t="s">
        <v>418</v>
      </c>
      <c r="AC32" s="24">
        <v>25000</v>
      </c>
    </row>
    <row r="33" spans="2:29" x14ac:dyDescent="0.25">
      <c r="B33" s="11"/>
      <c r="C33" s="4" t="s">
        <v>419</v>
      </c>
      <c r="AC33" s="24">
        <v>5000</v>
      </c>
    </row>
    <row r="34" spans="2:29" x14ac:dyDescent="0.25">
      <c r="B34" s="11"/>
      <c r="C34" s="4" t="s">
        <v>420</v>
      </c>
      <c r="AC34" s="24">
        <v>5000</v>
      </c>
    </row>
    <row r="35" spans="2:29" x14ac:dyDescent="0.25">
      <c r="B35" s="11"/>
      <c r="C35" s="4" t="s">
        <v>421</v>
      </c>
      <c r="AC35" s="24">
        <v>25000</v>
      </c>
    </row>
    <row r="36" spans="2:29" x14ac:dyDescent="0.25">
      <c r="B36" s="11"/>
      <c r="C36" s="4" t="s">
        <v>422</v>
      </c>
      <c r="AC36" s="24">
        <v>40000</v>
      </c>
    </row>
    <row r="37" spans="2:29" x14ac:dyDescent="0.25">
      <c r="B37" s="11"/>
      <c r="C37" s="4" t="s">
        <v>423</v>
      </c>
      <c r="AC37" s="24">
        <v>10000</v>
      </c>
    </row>
    <row r="38" spans="2:29" x14ac:dyDescent="0.25">
      <c r="B38" s="11"/>
      <c r="C38" s="4" t="s">
        <v>424</v>
      </c>
      <c r="AC38" s="24">
        <v>20000</v>
      </c>
    </row>
    <row r="39" spans="2:29" x14ac:dyDescent="0.25">
      <c r="B39" s="11"/>
      <c r="C39" s="4" t="s">
        <v>425</v>
      </c>
      <c r="AC39" s="24">
        <v>7500</v>
      </c>
    </row>
    <row r="40" spans="2:29" x14ac:dyDescent="0.25">
      <c r="B40" s="11"/>
      <c r="C40" s="4" t="s">
        <v>426</v>
      </c>
      <c r="AC40" s="24">
        <v>7500</v>
      </c>
    </row>
    <row r="41" spans="2:29" x14ac:dyDescent="0.25">
      <c r="B41" s="11"/>
      <c r="C41" s="4" t="s">
        <v>427</v>
      </c>
      <c r="AC41" s="24">
        <v>15000</v>
      </c>
    </row>
    <row r="43" spans="2:29" x14ac:dyDescent="0.25">
      <c r="AA43" s="25"/>
      <c r="AB43" s="26" t="s">
        <v>27</v>
      </c>
      <c r="AC43" s="27">
        <f>SUM(AC28:AC41)</f>
        <v>900000</v>
      </c>
    </row>
    <row r="44" spans="2:29" x14ac:dyDescent="0.25">
      <c r="X44" s="28"/>
      <c r="Y44" s="28"/>
      <c r="Z44" s="28"/>
      <c r="AA44" s="28"/>
      <c r="AB44" s="28"/>
      <c r="AC44" s="29"/>
    </row>
    <row r="45" spans="2:29" x14ac:dyDescent="0.25">
      <c r="AC45" s="29"/>
    </row>
    <row r="46" spans="2:29" x14ac:dyDescent="0.25">
      <c r="B46" s="5"/>
      <c r="C46" s="5"/>
      <c r="D46" s="5"/>
      <c r="E46" s="5"/>
      <c r="F46" s="5"/>
      <c r="G46" s="5"/>
      <c r="H46" s="5"/>
      <c r="I46" s="5"/>
      <c r="J46" s="5"/>
      <c r="K46" s="5"/>
      <c r="L46" s="5"/>
      <c r="M46" s="5"/>
      <c r="N46" s="5"/>
      <c r="O46" s="5"/>
      <c r="P46" s="5"/>
      <c r="Q46" s="6"/>
      <c r="R46" s="5"/>
      <c r="S46" s="5"/>
      <c r="T46" s="5"/>
      <c r="U46" s="5"/>
      <c r="V46" s="5"/>
      <c r="W46" s="5"/>
      <c r="X46" s="5"/>
      <c r="Y46" s="5"/>
      <c r="Z46" s="5"/>
      <c r="AA46" s="5"/>
      <c r="AB46" s="5"/>
      <c r="AC46" s="30"/>
    </row>
    <row r="47" spans="2:29" x14ac:dyDescent="0.25">
      <c r="AC47" s="24"/>
    </row>
    <row r="48" spans="2:29" x14ac:dyDescent="0.25">
      <c r="B48" s="19" t="s">
        <v>28</v>
      </c>
      <c r="C48" s="25"/>
      <c r="D48" s="25"/>
      <c r="R48" s="19" t="s">
        <v>29</v>
      </c>
      <c r="S48" s="25"/>
      <c r="T48" s="25"/>
      <c r="AC48" s="24"/>
    </row>
    <row r="49" spans="2:29" x14ac:dyDescent="0.25">
      <c r="B49" s="31" t="s">
        <v>428</v>
      </c>
      <c r="R49" t="s">
        <v>429</v>
      </c>
      <c r="S49" s="32"/>
      <c r="T49" s="32"/>
      <c r="U49" s="32"/>
      <c r="V49" s="32"/>
      <c r="W49" s="32"/>
      <c r="X49" s="32"/>
      <c r="Y49" s="32"/>
      <c r="Z49" s="32"/>
      <c r="AA49" s="32"/>
      <c r="AB49" s="32"/>
      <c r="AC49" s="32"/>
    </row>
    <row r="50" spans="2:29" x14ac:dyDescent="0.25">
      <c r="AC50" s="24"/>
    </row>
    <row r="51" spans="2:29" x14ac:dyDescent="0.25">
      <c r="B51" s="19" t="s">
        <v>30</v>
      </c>
      <c r="C51" s="25"/>
      <c r="D51" s="25"/>
      <c r="AC51" s="24"/>
    </row>
    <row r="52" spans="2:29" x14ac:dyDescent="0.25">
      <c r="B52">
        <v>0</v>
      </c>
      <c r="AC52" s="24"/>
    </row>
    <row r="53" spans="2:29" x14ac:dyDescent="0.25">
      <c r="AC53" s="24"/>
    </row>
    <row r="54" spans="2:29" x14ac:dyDescent="0.25">
      <c r="B54" s="19" t="s">
        <v>31</v>
      </c>
      <c r="C54" s="25"/>
      <c r="D54" s="25"/>
      <c r="AC54" s="24"/>
    </row>
    <row r="55" spans="2:29" x14ac:dyDescent="0.25">
      <c r="B55">
        <v>21</v>
      </c>
      <c r="AC55" s="24"/>
    </row>
    <row r="56" spans="2:29" x14ac:dyDescent="0.25">
      <c r="B56" s="5"/>
      <c r="C56" s="5"/>
      <c r="D56" s="5"/>
      <c r="E56" s="5"/>
      <c r="F56" s="5"/>
      <c r="G56" s="5"/>
      <c r="H56" s="5"/>
      <c r="I56" s="5"/>
      <c r="J56" s="5"/>
      <c r="K56" s="5"/>
      <c r="L56" s="5"/>
      <c r="M56" s="5"/>
      <c r="N56" s="5"/>
      <c r="O56" s="5"/>
      <c r="P56" s="5"/>
      <c r="Q56" s="6"/>
      <c r="R56" s="5"/>
      <c r="S56" s="5"/>
      <c r="T56" s="5"/>
      <c r="U56" s="5"/>
      <c r="V56" s="5"/>
      <c r="W56" s="5"/>
      <c r="X56" s="5"/>
      <c r="Y56" s="5"/>
      <c r="Z56" s="5"/>
      <c r="AA56" s="5"/>
      <c r="AB56" s="5"/>
      <c r="AC56" s="30"/>
    </row>
    <row r="57" spans="2:29" x14ac:dyDescent="0.25">
      <c r="AC57" s="24"/>
    </row>
    <row r="58" spans="2:29" x14ac:dyDescent="0.25">
      <c r="B58" s="19" t="s">
        <v>32</v>
      </c>
      <c r="C58" s="25"/>
      <c r="D58" s="25"/>
      <c r="E58" s="25"/>
      <c r="AC58" s="24"/>
    </row>
    <row r="59" spans="2:29" x14ac:dyDescent="0.25">
      <c r="AC59" s="24"/>
    </row>
    <row r="60" spans="2:29" x14ac:dyDescent="0.25">
      <c r="AC60" s="24"/>
    </row>
    <row r="61" spans="2:29" x14ac:dyDescent="0.25">
      <c r="B61" s="19" t="s">
        <v>33</v>
      </c>
      <c r="C61" s="25"/>
      <c r="G61" s="19" t="s">
        <v>34</v>
      </c>
      <c r="H61" s="25"/>
      <c r="L61" s="19" t="s">
        <v>35</v>
      </c>
      <c r="M61" s="25"/>
      <c r="Q61" s="19" t="s">
        <v>36</v>
      </c>
      <c r="R61" s="25"/>
      <c r="U61" s="19" t="s">
        <v>37</v>
      </c>
      <c r="V61" s="25"/>
      <c r="Z61" s="19" t="s">
        <v>38</v>
      </c>
      <c r="AA61" s="25"/>
      <c r="AC61" s="24"/>
    </row>
    <row r="62" spans="2:29" x14ac:dyDescent="0.25">
      <c r="G62">
        <v>2</v>
      </c>
      <c r="L62">
        <v>3</v>
      </c>
      <c r="Q62">
        <v>2</v>
      </c>
      <c r="R62" s="2"/>
      <c r="U62">
        <v>4</v>
      </c>
      <c r="Z62">
        <v>2</v>
      </c>
      <c r="AC62" s="24"/>
    </row>
    <row r="63" spans="2:29" x14ac:dyDescent="0.25">
      <c r="Q63"/>
      <c r="AC63" s="24"/>
    </row>
    <row r="64" spans="2:29" x14ac:dyDescent="0.25">
      <c r="B64" s="19" t="s">
        <v>39</v>
      </c>
      <c r="C64" s="25"/>
      <c r="G64" s="19" t="s">
        <v>40</v>
      </c>
      <c r="H64" s="25"/>
      <c r="L64" s="19" t="s">
        <v>41</v>
      </c>
      <c r="M64" s="25"/>
      <c r="N64" s="25"/>
      <c r="Q64" s="19" t="s">
        <v>42</v>
      </c>
      <c r="R64" s="25"/>
      <c r="U64" s="19" t="s">
        <v>43</v>
      </c>
      <c r="V64" s="25"/>
      <c r="W64" s="25"/>
      <c r="Z64" s="19" t="s">
        <v>44</v>
      </c>
      <c r="AA64" s="25"/>
      <c r="AB64" s="25"/>
      <c r="AC64" s="24"/>
    </row>
    <row r="65" spans="2:29" x14ac:dyDescent="0.25">
      <c r="B65">
        <v>2</v>
      </c>
      <c r="L65">
        <v>2</v>
      </c>
      <c r="Q65">
        <v>2</v>
      </c>
      <c r="U65">
        <v>1</v>
      </c>
      <c r="Z65">
        <v>1</v>
      </c>
      <c r="AC65" s="24"/>
    </row>
  </sheetData>
  <mergeCells count="2">
    <mergeCell ref="B12:AC12"/>
    <mergeCell ref="B15:AC15"/>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2:AC53"/>
  <sheetViews>
    <sheetView workbookViewId="0"/>
  </sheetViews>
  <sheetFormatPr baseColWidth="10" defaultColWidth="3.7109375" defaultRowHeight="15" x14ac:dyDescent="0.25"/>
  <cols>
    <col min="2" max="2" width="4" bestFit="1" customWidth="1"/>
    <col min="10" max="10" width="2.85546875" customWidth="1"/>
    <col min="17" max="17" width="3.7109375" style="2"/>
    <col min="29" max="29" width="15.140625" bestFit="1" customWidth="1"/>
  </cols>
  <sheetData>
    <row r="2" spans="1:29" ht="18.75" x14ac:dyDescent="0.3">
      <c r="B2" s="1" t="s">
        <v>0</v>
      </c>
    </row>
    <row r="3" spans="1:29" ht="15.75" x14ac:dyDescent="0.25">
      <c r="B3" s="3" t="s">
        <v>407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430</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0" customHeight="1" x14ac:dyDescent="0.25">
      <c r="B12" s="133" t="s">
        <v>431</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0" customHeight="1" x14ac:dyDescent="0.25">
      <c r="B15" s="133" t="s">
        <v>432</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433</v>
      </c>
      <c r="C18" s="14"/>
      <c r="D18" s="14"/>
      <c r="E18" s="14"/>
      <c r="F18" s="14"/>
      <c r="G18" s="14"/>
      <c r="H18" s="14"/>
      <c r="I18" s="14"/>
      <c r="J18" s="14"/>
      <c r="K18" s="14"/>
      <c r="L18" s="14"/>
      <c r="M18" s="14"/>
      <c r="N18" s="14"/>
      <c r="O18" s="14"/>
      <c r="P18" s="14"/>
      <c r="Q18" s="15"/>
      <c r="R18" s="13" t="s">
        <v>411</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367</v>
      </c>
      <c r="C21" s="14"/>
      <c r="D21" s="14"/>
      <c r="E21" s="14"/>
      <c r="F21" s="14"/>
      <c r="G21" s="14"/>
      <c r="H21" s="14"/>
      <c r="I21" s="14"/>
      <c r="J21" s="14"/>
      <c r="K21" s="14"/>
      <c r="L21" s="14"/>
      <c r="M21" s="14"/>
      <c r="N21" s="14"/>
      <c r="O21" s="14"/>
      <c r="P21" s="14"/>
      <c r="Q21" s="15"/>
      <c r="R21" s="13" t="s">
        <v>434</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215</v>
      </c>
      <c r="C26" s="23" t="s">
        <v>52</v>
      </c>
      <c r="AC26" s="24">
        <v>4000</v>
      </c>
    </row>
    <row r="27" spans="1:29" x14ac:dyDescent="0.25">
      <c r="B27" s="11">
        <v>261</v>
      </c>
      <c r="C27" s="11" t="s">
        <v>18</v>
      </c>
      <c r="AC27" s="24">
        <v>10000</v>
      </c>
    </row>
    <row r="28" spans="1:29" x14ac:dyDescent="0.25">
      <c r="B28" s="11">
        <v>564</v>
      </c>
      <c r="C28" s="11" t="s">
        <v>76</v>
      </c>
      <c r="AC28" s="24">
        <v>350000</v>
      </c>
    </row>
    <row r="30" spans="1:29" x14ac:dyDescent="0.25">
      <c r="AA30" s="25"/>
      <c r="AB30" s="26" t="s">
        <v>27</v>
      </c>
      <c r="AC30" s="27">
        <f>SUM(AC26:AC28)</f>
        <v>364000</v>
      </c>
    </row>
    <row r="31" spans="1:29" x14ac:dyDescent="0.25">
      <c r="X31" s="28"/>
      <c r="Y31" s="28"/>
      <c r="Z31" s="28"/>
      <c r="AA31" s="28"/>
      <c r="AB31" s="28"/>
      <c r="AC31" s="29"/>
    </row>
    <row r="32" spans="1:29" x14ac:dyDescent="0.25">
      <c r="AC32" s="29"/>
    </row>
    <row r="33" spans="2:29" x14ac:dyDescent="0.25">
      <c r="B33" s="5"/>
      <c r="C33" s="5"/>
      <c r="D33" s="5"/>
      <c r="E33" s="5"/>
      <c r="F33" s="5"/>
      <c r="G33" s="5"/>
      <c r="H33" s="5"/>
      <c r="I33" s="5"/>
      <c r="J33" s="5"/>
      <c r="K33" s="5"/>
      <c r="L33" s="5"/>
      <c r="M33" s="5"/>
      <c r="N33" s="5"/>
      <c r="O33" s="5"/>
      <c r="P33" s="5"/>
      <c r="Q33" s="6"/>
      <c r="R33" s="5"/>
      <c r="S33" s="5"/>
      <c r="T33" s="5"/>
      <c r="U33" s="5"/>
      <c r="V33" s="5"/>
      <c r="W33" s="5"/>
      <c r="X33" s="5"/>
      <c r="Y33" s="5"/>
      <c r="Z33" s="5"/>
      <c r="AA33" s="5"/>
      <c r="AB33" s="5"/>
      <c r="AC33" s="30"/>
    </row>
    <row r="34" spans="2:29" x14ac:dyDescent="0.25">
      <c r="AC34" s="24"/>
    </row>
    <row r="35" spans="2:29" x14ac:dyDescent="0.25">
      <c r="B35" s="19" t="s">
        <v>28</v>
      </c>
      <c r="C35" s="25"/>
      <c r="D35" s="25"/>
      <c r="R35" s="19" t="s">
        <v>29</v>
      </c>
      <c r="S35" s="25"/>
      <c r="T35" s="25"/>
      <c r="AC35" s="24"/>
    </row>
    <row r="36" spans="2:29" x14ac:dyDescent="0.25">
      <c r="B36" s="31" t="s">
        <v>435</v>
      </c>
      <c r="R36" t="s">
        <v>436</v>
      </c>
      <c r="S36" s="32"/>
      <c r="T36" s="32"/>
      <c r="U36" s="32"/>
      <c r="V36" s="32"/>
      <c r="W36" s="32"/>
      <c r="X36" s="32"/>
      <c r="Y36" s="32"/>
      <c r="Z36" s="32"/>
      <c r="AA36" s="32"/>
      <c r="AB36" s="32"/>
      <c r="AC36" s="32"/>
    </row>
    <row r="37" spans="2:29" x14ac:dyDescent="0.25">
      <c r="AC37" s="24"/>
    </row>
    <row r="38" spans="2:29" x14ac:dyDescent="0.25">
      <c r="B38" s="19" t="s">
        <v>30</v>
      </c>
      <c r="C38" s="25"/>
      <c r="D38" s="25"/>
      <c r="AC38" s="24"/>
    </row>
    <row r="39" spans="2:29" x14ac:dyDescent="0.25">
      <c r="B39">
        <v>0</v>
      </c>
      <c r="AC39" s="24"/>
    </row>
    <row r="40" spans="2:29" x14ac:dyDescent="0.25">
      <c r="AC40" s="24"/>
    </row>
    <row r="41" spans="2:29" x14ac:dyDescent="0.25">
      <c r="B41" s="19" t="s">
        <v>31</v>
      </c>
      <c r="C41" s="25"/>
      <c r="D41" s="25"/>
      <c r="AC41" s="24"/>
    </row>
    <row r="42" spans="2:29" x14ac:dyDescent="0.25">
      <c r="B42">
        <v>50</v>
      </c>
      <c r="AC42" s="24"/>
    </row>
    <row r="43" spans="2:29" x14ac:dyDescent="0.25">
      <c r="AC43" s="24"/>
    </row>
    <row r="44" spans="2:29" x14ac:dyDescent="0.25">
      <c r="B44" s="5"/>
      <c r="C44" s="5"/>
      <c r="D44" s="5"/>
      <c r="E44" s="5"/>
      <c r="F44" s="5"/>
      <c r="G44" s="5"/>
      <c r="H44" s="5"/>
      <c r="I44" s="5"/>
      <c r="J44" s="5"/>
      <c r="K44" s="5"/>
      <c r="L44" s="5"/>
      <c r="M44" s="5"/>
      <c r="N44" s="5"/>
      <c r="O44" s="5"/>
      <c r="P44" s="5"/>
      <c r="Q44" s="6"/>
      <c r="R44" s="5"/>
      <c r="S44" s="5"/>
      <c r="T44" s="5"/>
      <c r="U44" s="5"/>
      <c r="V44" s="5"/>
      <c r="W44" s="5"/>
      <c r="X44" s="5"/>
      <c r="Y44" s="5"/>
      <c r="Z44" s="5"/>
      <c r="AA44" s="5"/>
      <c r="AB44" s="5"/>
      <c r="AC44" s="30"/>
    </row>
    <row r="45" spans="2:29" x14ac:dyDescent="0.25">
      <c r="AC45" s="24"/>
    </row>
    <row r="46" spans="2:29" x14ac:dyDescent="0.25">
      <c r="B46" s="19" t="s">
        <v>32</v>
      </c>
      <c r="C46" s="25"/>
      <c r="D46" s="25"/>
      <c r="E46" s="25"/>
      <c r="AC46" s="24"/>
    </row>
    <row r="47" spans="2:29" x14ac:dyDescent="0.25">
      <c r="AC47" s="24"/>
    </row>
    <row r="48" spans="2:29" x14ac:dyDescent="0.25">
      <c r="AC48" s="24"/>
    </row>
    <row r="49" spans="2:29" x14ac:dyDescent="0.25">
      <c r="B49" s="19" t="s">
        <v>33</v>
      </c>
      <c r="C49" s="25"/>
      <c r="G49" s="19" t="s">
        <v>34</v>
      </c>
      <c r="H49" s="25"/>
      <c r="L49" s="19" t="s">
        <v>35</v>
      </c>
      <c r="M49" s="25"/>
      <c r="Q49" s="19" t="s">
        <v>36</v>
      </c>
      <c r="R49" s="25"/>
      <c r="U49" s="19" t="s">
        <v>37</v>
      </c>
      <c r="V49" s="25"/>
      <c r="Z49" s="19" t="s">
        <v>38</v>
      </c>
      <c r="AA49" s="25"/>
      <c r="AC49" s="24"/>
    </row>
    <row r="50" spans="2:29" x14ac:dyDescent="0.25">
      <c r="Q50"/>
      <c r="R50" s="2"/>
      <c r="Z50">
        <v>50</v>
      </c>
      <c r="AC50" s="24"/>
    </row>
    <row r="51" spans="2:29" x14ac:dyDescent="0.25">
      <c r="Q51"/>
      <c r="AC51" s="24"/>
    </row>
    <row r="52" spans="2:29" x14ac:dyDescent="0.25">
      <c r="B52" s="19" t="s">
        <v>39</v>
      </c>
      <c r="C52" s="25"/>
      <c r="G52" s="19" t="s">
        <v>40</v>
      </c>
      <c r="H52" s="25"/>
      <c r="L52" s="19" t="s">
        <v>41</v>
      </c>
      <c r="M52" s="25"/>
      <c r="N52" s="25"/>
      <c r="Q52" s="19" t="s">
        <v>42</v>
      </c>
      <c r="R52" s="25"/>
      <c r="U52" s="19" t="s">
        <v>43</v>
      </c>
      <c r="V52" s="25"/>
      <c r="W52" s="25"/>
      <c r="Z52" s="19" t="s">
        <v>44</v>
      </c>
      <c r="AA52" s="25"/>
      <c r="AB52" s="25"/>
      <c r="AC52" s="24"/>
    </row>
    <row r="53" spans="2:29" x14ac:dyDescent="0.25">
      <c r="Q53"/>
      <c r="AC53" s="24"/>
    </row>
  </sheetData>
  <mergeCells count="2">
    <mergeCell ref="B12:AC12"/>
    <mergeCell ref="B15:AC15"/>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51"/>
  <sheetViews>
    <sheetView topLeftCell="A19"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57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81</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82</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83</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3" t="s">
        <v>49</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50</v>
      </c>
      <c r="C21" s="14"/>
      <c r="D21" s="14"/>
      <c r="E21" s="14"/>
      <c r="F21" s="14"/>
      <c r="G21" s="14"/>
      <c r="H21" s="14"/>
      <c r="I21" s="14"/>
      <c r="J21" s="14"/>
      <c r="K21" s="14"/>
      <c r="L21" s="14"/>
      <c r="M21" s="14"/>
      <c r="N21" s="14"/>
      <c r="O21" s="14"/>
      <c r="P21" s="14"/>
      <c r="Q21" s="15"/>
      <c r="R21" s="13" t="s">
        <v>51</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11">
        <v>322</v>
      </c>
      <c r="C26" s="11" t="s">
        <v>84</v>
      </c>
      <c r="AC26" s="24">
        <v>75000</v>
      </c>
    </row>
    <row r="28" spans="1:29" x14ac:dyDescent="0.25">
      <c r="AA28" s="25"/>
      <c r="AB28" s="26" t="s">
        <v>27</v>
      </c>
      <c r="AC28" s="27">
        <f>SUM(AC26:AC26)</f>
        <v>75000</v>
      </c>
    </row>
    <row r="29" spans="1:29" x14ac:dyDescent="0.25">
      <c r="X29" s="132"/>
      <c r="Y29" s="132"/>
      <c r="Z29" s="132"/>
      <c r="AA29" s="132"/>
      <c r="AB29" s="132"/>
      <c r="AC29" s="29"/>
    </row>
    <row r="30" spans="1:29" x14ac:dyDescent="0.25">
      <c r="AC30" s="29"/>
    </row>
    <row r="31" spans="1:29" x14ac:dyDescent="0.25">
      <c r="B31" s="5"/>
      <c r="C31" s="5"/>
      <c r="D31" s="5"/>
      <c r="E31" s="5"/>
      <c r="F31" s="5"/>
      <c r="G31" s="5"/>
      <c r="H31" s="5"/>
      <c r="I31" s="5"/>
      <c r="J31" s="5"/>
      <c r="K31" s="5"/>
      <c r="L31" s="5"/>
      <c r="M31" s="5"/>
      <c r="N31" s="5"/>
      <c r="O31" s="5"/>
      <c r="P31" s="5"/>
      <c r="Q31" s="6"/>
      <c r="R31" s="5"/>
      <c r="S31" s="5"/>
      <c r="T31" s="5"/>
      <c r="U31" s="5"/>
      <c r="V31" s="5"/>
      <c r="W31" s="5"/>
      <c r="X31" s="5"/>
      <c r="Y31" s="5"/>
      <c r="Z31" s="5"/>
      <c r="AA31" s="5"/>
      <c r="AB31" s="5"/>
      <c r="AC31" s="30"/>
    </row>
    <row r="32" spans="1:29" x14ac:dyDescent="0.25">
      <c r="AC32" s="24"/>
    </row>
    <row r="33" spans="2:29" x14ac:dyDescent="0.25">
      <c r="B33" s="19" t="s">
        <v>28</v>
      </c>
      <c r="C33" s="25"/>
      <c r="D33" s="25"/>
      <c r="R33" s="19" t="s">
        <v>29</v>
      </c>
      <c r="S33" s="25"/>
      <c r="T33" s="25"/>
      <c r="AC33" s="24"/>
    </row>
    <row r="34" spans="2:29" ht="47.25" customHeight="1" x14ac:dyDescent="0.25">
      <c r="B34" s="134" t="s">
        <v>85</v>
      </c>
      <c r="C34" s="134"/>
      <c r="D34" s="134"/>
      <c r="E34" s="134"/>
      <c r="F34" s="134"/>
      <c r="G34" s="134"/>
      <c r="H34" s="134"/>
      <c r="I34" s="134"/>
      <c r="J34" s="134"/>
      <c r="K34" s="134"/>
      <c r="L34" s="134"/>
      <c r="M34" s="134"/>
      <c r="N34" s="134"/>
      <c r="O34" s="134"/>
      <c r="P34" s="134"/>
      <c r="R34" s="135" t="s">
        <v>86</v>
      </c>
      <c r="S34" s="135"/>
      <c r="T34" s="135"/>
      <c r="U34" s="135"/>
      <c r="V34" s="135"/>
      <c r="W34" s="135"/>
      <c r="X34" s="135"/>
      <c r="Y34" s="135"/>
      <c r="Z34" s="135"/>
      <c r="AA34" s="135"/>
      <c r="AB34" s="135"/>
      <c r="AC34" s="135"/>
    </row>
    <row r="35" spans="2:29" x14ac:dyDescent="0.25">
      <c r="AC35" s="24"/>
    </row>
    <row r="36" spans="2:29" x14ac:dyDescent="0.25">
      <c r="B36" s="19" t="s">
        <v>30</v>
      </c>
      <c r="C36" s="25"/>
      <c r="D36" s="25"/>
      <c r="AC36" s="24"/>
    </row>
    <row r="37" spans="2:29" x14ac:dyDescent="0.25">
      <c r="B37">
        <v>1</v>
      </c>
      <c r="AC37" s="24"/>
    </row>
    <row r="38" spans="2:29" x14ac:dyDescent="0.25">
      <c r="AC38" s="24"/>
    </row>
    <row r="39" spans="2:29" x14ac:dyDescent="0.25">
      <c r="B39" s="19" t="s">
        <v>31</v>
      </c>
      <c r="C39" s="25"/>
      <c r="D39" s="25"/>
      <c r="AC39" s="24"/>
    </row>
    <row r="40" spans="2:29" x14ac:dyDescent="0.25">
      <c r="B40">
        <v>12</v>
      </c>
      <c r="AC40" s="24"/>
    </row>
    <row r="41" spans="2:29" x14ac:dyDescent="0.25">
      <c r="AC41" s="24"/>
    </row>
    <row r="42" spans="2:29" x14ac:dyDescent="0.25">
      <c r="B42" s="5"/>
      <c r="C42" s="5"/>
      <c r="D42" s="5"/>
      <c r="E42" s="5"/>
      <c r="F42" s="5"/>
      <c r="G42" s="5"/>
      <c r="H42" s="5"/>
      <c r="I42" s="5"/>
      <c r="J42" s="5"/>
      <c r="K42" s="5"/>
      <c r="L42" s="5"/>
      <c r="M42" s="5"/>
      <c r="N42" s="5"/>
      <c r="O42" s="5"/>
      <c r="P42" s="5"/>
      <c r="Q42" s="6"/>
      <c r="R42" s="5"/>
      <c r="S42" s="5"/>
      <c r="T42" s="5"/>
      <c r="U42" s="5"/>
      <c r="V42" s="5"/>
      <c r="W42" s="5"/>
      <c r="X42" s="5"/>
      <c r="Y42" s="5"/>
      <c r="Z42" s="5"/>
      <c r="AA42" s="5"/>
      <c r="AB42" s="5"/>
      <c r="AC42" s="30"/>
    </row>
    <row r="43" spans="2:29" x14ac:dyDescent="0.25">
      <c r="AC43" s="24"/>
    </row>
    <row r="44" spans="2:29" x14ac:dyDescent="0.25">
      <c r="B44" s="19" t="s">
        <v>32</v>
      </c>
      <c r="C44" s="25"/>
      <c r="D44" s="25"/>
      <c r="E44" s="25"/>
      <c r="AC44" s="24"/>
    </row>
    <row r="45" spans="2:29" x14ac:dyDescent="0.25">
      <c r="AC45" s="24"/>
    </row>
    <row r="46" spans="2:29" x14ac:dyDescent="0.25">
      <c r="AC46" s="24"/>
    </row>
    <row r="47" spans="2:29" x14ac:dyDescent="0.25">
      <c r="B47" s="19" t="s">
        <v>33</v>
      </c>
      <c r="C47" s="25"/>
      <c r="G47" s="19" t="s">
        <v>34</v>
      </c>
      <c r="H47" s="25"/>
      <c r="L47" s="19" t="s">
        <v>35</v>
      </c>
      <c r="M47" s="25"/>
      <c r="Q47" s="19" t="s">
        <v>36</v>
      </c>
      <c r="R47" s="25"/>
      <c r="U47" s="19" t="s">
        <v>37</v>
      </c>
      <c r="V47" s="25"/>
      <c r="Z47" s="19" t="s">
        <v>38</v>
      </c>
      <c r="AA47" s="25"/>
      <c r="AC47" s="24"/>
    </row>
    <row r="48" spans="2:29" x14ac:dyDescent="0.25">
      <c r="B48">
        <v>1</v>
      </c>
      <c r="G48">
        <v>1</v>
      </c>
      <c r="L48">
        <v>1</v>
      </c>
      <c r="Q48">
        <v>1</v>
      </c>
      <c r="R48" s="2"/>
      <c r="U48">
        <v>1</v>
      </c>
      <c r="Z48">
        <v>1</v>
      </c>
      <c r="AC48" s="24"/>
    </row>
    <row r="49" spans="2:29" x14ac:dyDescent="0.25">
      <c r="Q49"/>
      <c r="AC49" s="24"/>
    </row>
    <row r="50" spans="2:29" x14ac:dyDescent="0.25">
      <c r="B50" s="19" t="s">
        <v>39</v>
      </c>
      <c r="C50" s="25"/>
      <c r="G50" s="19" t="s">
        <v>40</v>
      </c>
      <c r="H50" s="25"/>
      <c r="L50" s="19" t="s">
        <v>41</v>
      </c>
      <c r="M50" s="25"/>
      <c r="N50" s="25"/>
      <c r="Q50" s="19" t="s">
        <v>42</v>
      </c>
      <c r="R50" s="25"/>
      <c r="U50" s="19" t="s">
        <v>43</v>
      </c>
      <c r="V50" s="25"/>
      <c r="W50" s="25"/>
      <c r="Z50" s="19" t="s">
        <v>44</v>
      </c>
      <c r="AA50" s="25"/>
      <c r="AB50" s="25"/>
      <c r="AC50" s="24"/>
    </row>
    <row r="51" spans="2:29" x14ac:dyDescent="0.25">
      <c r="B51">
        <v>1</v>
      </c>
      <c r="G51">
        <v>1</v>
      </c>
      <c r="L51">
        <v>1</v>
      </c>
      <c r="Q51">
        <v>1</v>
      </c>
      <c r="U51">
        <v>1</v>
      </c>
      <c r="Z51">
        <v>1</v>
      </c>
    </row>
  </sheetData>
  <mergeCells count="3">
    <mergeCell ref="X29:AB29"/>
    <mergeCell ref="B34:P34"/>
    <mergeCell ref="R34:AC34"/>
  </mergeCells>
  <printOptions horizontalCentered="1"/>
  <pageMargins left="0.19685039370078741" right="0.19685039370078741" top="0.39370078740157483" bottom="0.39370078740157483" header="0.31496062992125984" footer="0.31496062992125984"/>
  <pageSetup scale="85" orientation="portrait" horizontalDpi="1200" verticalDpi="1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2:AC53"/>
  <sheetViews>
    <sheetView topLeftCell="A10" workbookViewId="0"/>
  </sheetViews>
  <sheetFormatPr baseColWidth="10" defaultColWidth="3.7109375" defaultRowHeight="15" x14ac:dyDescent="0.25"/>
  <cols>
    <col min="2" max="2" width="4" bestFit="1" customWidth="1"/>
    <col min="10" max="10" width="1.5703125" customWidth="1"/>
    <col min="17" max="17" width="3.7109375" style="2"/>
    <col min="29" max="29" width="15.140625" bestFit="1" customWidth="1"/>
  </cols>
  <sheetData>
    <row r="2" spans="1:29" ht="18.75" x14ac:dyDescent="0.3">
      <c r="B2" s="1" t="s">
        <v>0</v>
      </c>
    </row>
    <row r="3" spans="1:29" ht="15.75" x14ac:dyDescent="0.25">
      <c r="B3" s="3" t="s">
        <v>407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437</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0" customHeight="1" x14ac:dyDescent="0.25">
      <c r="B12" s="133" t="s">
        <v>438</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0.75" customHeight="1" x14ac:dyDescent="0.25">
      <c r="B15" s="133" t="s">
        <v>439</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440</v>
      </c>
      <c r="C18" s="14"/>
      <c r="D18" s="14"/>
      <c r="E18" s="14"/>
      <c r="F18" s="14"/>
      <c r="G18" s="14"/>
      <c r="H18" s="14"/>
      <c r="I18" s="14"/>
      <c r="J18" s="14"/>
      <c r="K18" s="14"/>
      <c r="L18" s="14"/>
      <c r="M18" s="14"/>
      <c r="N18" s="14"/>
      <c r="O18" s="14"/>
      <c r="P18" s="14"/>
      <c r="Q18" s="15"/>
      <c r="R18" s="13" t="s">
        <v>441</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367</v>
      </c>
      <c r="C21" s="14"/>
      <c r="D21" s="14"/>
      <c r="E21" s="14"/>
      <c r="F21" s="14"/>
      <c r="G21" s="14"/>
      <c r="H21" s="14"/>
      <c r="I21" s="14"/>
      <c r="J21" s="14"/>
      <c r="K21" s="14"/>
      <c r="L21" s="14"/>
      <c r="M21" s="14"/>
      <c r="N21" s="14"/>
      <c r="O21" s="14"/>
      <c r="P21" s="14"/>
      <c r="Q21" s="15"/>
      <c r="R21" s="13" t="s">
        <v>442</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215</v>
      </c>
      <c r="C26" s="23" t="s">
        <v>52</v>
      </c>
      <c r="AC26" s="24">
        <v>4000</v>
      </c>
    </row>
    <row r="27" spans="1:29" x14ac:dyDescent="0.25">
      <c r="B27" s="11">
        <v>261</v>
      </c>
      <c r="C27" s="11" t="s">
        <v>18</v>
      </c>
      <c r="AC27" s="24">
        <v>5000</v>
      </c>
    </row>
    <row r="28" spans="1:29" x14ac:dyDescent="0.25">
      <c r="B28" s="23">
        <v>273</v>
      </c>
      <c r="C28" s="23" t="s">
        <v>443</v>
      </c>
      <c r="AC28" s="24">
        <v>150000</v>
      </c>
    </row>
    <row r="30" spans="1:29" x14ac:dyDescent="0.25">
      <c r="AA30" s="25"/>
      <c r="AB30" s="26" t="s">
        <v>27</v>
      </c>
      <c r="AC30" s="27">
        <f>SUM(AC26:AC28)</f>
        <v>159000</v>
      </c>
    </row>
    <row r="31" spans="1:29" x14ac:dyDescent="0.25">
      <c r="X31" s="28"/>
      <c r="Y31" s="28"/>
      <c r="Z31" s="28"/>
      <c r="AA31" s="28"/>
      <c r="AB31" s="28"/>
      <c r="AC31" s="29"/>
    </row>
    <row r="32" spans="1:29" x14ac:dyDescent="0.25">
      <c r="AC32" s="29"/>
    </row>
    <row r="33" spans="2:29" x14ac:dyDescent="0.25">
      <c r="B33" s="5"/>
      <c r="C33" s="5"/>
      <c r="D33" s="5"/>
      <c r="E33" s="5"/>
      <c r="F33" s="5"/>
      <c r="G33" s="5"/>
      <c r="H33" s="5"/>
      <c r="I33" s="5"/>
      <c r="J33" s="5"/>
      <c r="K33" s="5"/>
      <c r="L33" s="5"/>
      <c r="M33" s="5"/>
      <c r="N33" s="5"/>
      <c r="O33" s="5"/>
      <c r="P33" s="5"/>
      <c r="Q33" s="6"/>
      <c r="R33" s="5"/>
      <c r="S33" s="5"/>
      <c r="T33" s="5"/>
      <c r="U33" s="5"/>
      <c r="V33" s="5"/>
      <c r="W33" s="5"/>
      <c r="X33" s="5"/>
      <c r="Y33" s="5"/>
      <c r="Z33" s="5"/>
      <c r="AA33" s="5"/>
      <c r="AB33" s="5"/>
      <c r="AC33" s="30"/>
    </row>
    <row r="34" spans="2:29" x14ac:dyDescent="0.25">
      <c r="AC34" s="24"/>
    </row>
    <row r="35" spans="2:29" x14ac:dyDescent="0.25">
      <c r="B35" s="19" t="s">
        <v>28</v>
      </c>
      <c r="C35" s="25"/>
      <c r="D35" s="25"/>
      <c r="R35" s="19" t="s">
        <v>29</v>
      </c>
      <c r="S35" s="25"/>
      <c r="T35" s="25"/>
      <c r="AC35" s="24"/>
    </row>
    <row r="36" spans="2:29" x14ac:dyDescent="0.25">
      <c r="B36" s="31" t="s">
        <v>444</v>
      </c>
      <c r="R36" t="s">
        <v>436</v>
      </c>
      <c r="S36" s="32"/>
      <c r="T36" s="32"/>
      <c r="U36" s="32"/>
      <c r="V36" s="32"/>
      <c r="W36" s="32"/>
      <c r="X36" s="32"/>
      <c r="Y36" s="32"/>
      <c r="Z36" s="32"/>
      <c r="AA36" s="32"/>
      <c r="AB36" s="32"/>
      <c r="AC36" s="32"/>
    </row>
    <row r="37" spans="2:29" x14ac:dyDescent="0.25">
      <c r="AC37" s="24"/>
    </row>
    <row r="38" spans="2:29" x14ac:dyDescent="0.25">
      <c r="B38" s="19" t="s">
        <v>30</v>
      </c>
      <c r="C38" s="25"/>
      <c r="D38" s="25"/>
      <c r="AC38" s="24"/>
    </row>
    <row r="39" spans="2:29" x14ac:dyDescent="0.25">
      <c r="B39">
        <v>0</v>
      </c>
      <c r="AC39" s="24"/>
    </row>
    <row r="40" spans="2:29" x14ac:dyDescent="0.25">
      <c r="AC40" s="24"/>
    </row>
    <row r="41" spans="2:29" x14ac:dyDescent="0.25">
      <c r="B41" s="19" t="s">
        <v>31</v>
      </c>
      <c r="C41" s="25"/>
      <c r="D41" s="25"/>
      <c r="AC41" s="24"/>
    </row>
    <row r="42" spans="2:29" x14ac:dyDescent="0.25">
      <c r="B42">
        <v>50</v>
      </c>
      <c r="AC42" s="24"/>
    </row>
    <row r="43" spans="2:29" x14ac:dyDescent="0.25">
      <c r="AC43" s="24"/>
    </row>
    <row r="44" spans="2:29" x14ac:dyDescent="0.25">
      <c r="B44" s="5"/>
      <c r="C44" s="5"/>
      <c r="D44" s="5"/>
      <c r="E44" s="5"/>
      <c r="F44" s="5"/>
      <c r="G44" s="5"/>
      <c r="H44" s="5"/>
      <c r="I44" s="5"/>
      <c r="J44" s="5"/>
      <c r="K44" s="5"/>
      <c r="L44" s="5"/>
      <c r="M44" s="5"/>
      <c r="N44" s="5"/>
      <c r="O44" s="5"/>
      <c r="P44" s="5"/>
      <c r="Q44" s="6"/>
      <c r="R44" s="5"/>
      <c r="S44" s="5"/>
      <c r="T44" s="5"/>
      <c r="U44" s="5"/>
      <c r="V44" s="5"/>
      <c r="W44" s="5"/>
      <c r="X44" s="5"/>
      <c r="Y44" s="5"/>
      <c r="Z44" s="5"/>
      <c r="AA44" s="5"/>
      <c r="AB44" s="5"/>
      <c r="AC44" s="30"/>
    </row>
    <row r="45" spans="2:29" x14ac:dyDescent="0.25">
      <c r="AC45" s="24"/>
    </row>
    <row r="46" spans="2:29" x14ac:dyDescent="0.25">
      <c r="B46" s="19" t="s">
        <v>32</v>
      </c>
      <c r="C46" s="25"/>
      <c r="D46" s="25"/>
      <c r="E46" s="25"/>
      <c r="AC46" s="24"/>
    </row>
    <row r="47" spans="2:29" x14ac:dyDescent="0.25">
      <c r="AC47" s="24"/>
    </row>
    <row r="48" spans="2:29" x14ac:dyDescent="0.25">
      <c r="AC48" s="24"/>
    </row>
    <row r="49" spans="2:29" x14ac:dyDescent="0.25">
      <c r="B49" s="19" t="s">
        <v>33</v>
      </c>
      <c r="C49" s="25"/>
      <c r="G49" s="19" t="s">
        <v>34</v>
      </c>
      <c r="H49" s="25"/>
      <c r="L49" s="19" t="s">
        <v>35</v>
      </c>
      <c r="M49" s="25"/>
      <c r="Q49" s="19" t="s">
        <v>36</v>
      </c>
      <c r="R49" s="25"/>
      <c r="U49" s="19" t="s">
        <v>37</v>
      </c>
      <c r="V49" s="25"/>
      <c r="Z49" s="19" t="s">
        <v>38</v>
      </c>
      <c r="AA49" s="25"/>
      <c r="AC49" s="24"/>
    </row>
    <row r="50" spans="2:29" x14ac:dyDescent="0.25">
      <c r="G50">
        <v>50</v>
      </c>
      <c r="Q50"/>
      <c r="R50" s="2"/>
      <c r="AC50" s="24"/>
    </row>
    <row r="51" spans="2:29" x14ac:dyDescent="0.25">
      <c r="Q51"/>
      <c r="AC51" s="24"/>
    </row>
    <row r="52" spans="2:29" x14ac:dyDescent="0.25">
      <c r="B52" s="19" t="s">
        <v>39</v>
      </c>
      <c r="C52" s="25"/>
      <c r="G52" s="19" t="s">
        <v>40</v>
      </c>
      <c r="H52" s="25"/>
      <c r="L52" s="19" t="s">
        <v>41</v>
      </c>
      <c r="M52" s="25"/>
      <c r="N52" s="25"/>
      <c r="Q52" s="19" t="s">
        <v>42</v>
      </c>
      <c r="R52" s="25"/>
      <c r="U52" s="19" t="s">
        <v>43</v>
      </c>
      <c r="V52" s="25"/>
      <c r="W52" s="25"/>
      <c r="Z52" s="19" t="s">
        <v>44</v>
      </c>
      <c r="AA52" s="25"/>
      <c r="AB52" s="25"/>
      <c r="AC52" s="24"/>
    </row>
    <row r="53" spans="2:29" x14ac:dyDescent="0.25">
      <c r="Q53"/>
      <c r="AC53" s="24"/>
    </row>
  </sheetData>
  <mergeCells count="2">
    <mergeCell ref="B12:AC12"/>
    <mergeCell ref="B15:AC15"/>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AD53"/>
  <sheetViews>
    <sheetView topLeftCell="A37" workbookViewId="0"/>
  </sheetViews>
  <sheetFormatPr baseColWidth="10" defaultColWidth="3.7109375" defaultRowHeight="15" x14ac:dyDescent="0.25"/>
  <cols>
    <col min="2" max="2" width="4" bestFit="1" customWidth="1"/>
    <col min="3" max="3" width="3" customWidth="1"/>
    <col min="17" max="17" width="3.7109375" style="2"/>
    <col min="29" max="29" width="15.140625" bestFit="1" customWidth="1"/>
  </cols>
  <sheetData>
    <row r="2" spans="1:29" ht="18.75" x14ac:dyDescent="0.3">
      <c r="B2" s="1" t="s">
        <v>0</v>
      </c>
    </row>
    <row r="3" spans="1:29" ht="15.75" x14ac:dyDescent="0.25">
      <c r="B3" s="3" t="s">
        <v>407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445</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45.75" customHeight="1" x14ac:dyDescent="0.25">
      <c r="B12" s="133" t="s">
        <v>446</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1.5" customHeight="1" x14ac:dyDescent="0.25">
      <c r="B15" s="133" t="s">
        <v>447</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30"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30" ht="32.25" customHeight="1" x14ac:dyDescent="0.25">
      <c r="B18" s="33" t="s">
        <v>448</v>
      </c>
      <c r="C18" s="14"/>
      <c r="D18" s="14"/>
      <c r="E18" s="14"/>
      <c r="F18" s="14"/>
      <c r="G18" s="14"/>
      <c r="H18" s="14"/>
      <c r="I18" s="14"/>
      <c r="J18" s="14"/>
      <c r="K18" s="14"/>
      <c r="L18" s="14"/>
      <c r="M18" s="14"/>
      <c r="N18" s="14"/>
      <c r="O18" s="14"/>
      <c r="P18" s="14"/>
      <c r="Q18" s="15"/>
      <c r="R18" s="133" t="s">
        <v>449</v>
      </c>
      <c r="S18" s="133"/>
      <c r="T18" s="133"/>
      <c r="U18" s="133"/>
      <c r="V18" s="133"/>
      <c r="W18" s="133"/>
      <c r="X18" s="133"/>
      <c r="Y18" s="133"/>
      <c r="Z18" s="133"/>
      <c r="AA18" s="133"/>
      <c r="AB18" s="133"/>
      <c r="AC18" s="133"/>
      <c r="AD18" s="74"/>
    </row>
    <row r="19" spans="1:30"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30"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30" ht="15.75" x14ac:dyDescent="0.25">
      <c r="B21" s="13" t="s">
        <v>367</v>
      </c>
      <c r="C21" s="14"/>
      <c r="D21" s="14"/>
      <c r="E21" s="14"/>
      <c r="F21" s="14"/>
      <c r="G21" s="14"/>
      <c r="H21" s="14"/>
      <c r="I21" s="14"/>
      <c r="J21" s="14"/>
      <c r="K21" s="14"/>
      <c r="L21" s="14"/>
      <c r="M21" s="14"/>
      <c r="N21" s="14"/>
      <c r="O21" s="14"/>
      <c r="P21" s="14"/>
      <c r="Q21" s="15"/>
      <c r="R21" s="13" t="s">
        <v>450</v>
      </c>
      <c r="S21" s="14"/>
      <c r="T21" s="12"/>
      <c r="U21" s="12"/>
      <c r="V21" s="12"/>
      <c r="W21" s="12"/>
      <c r="X21" s="12"/>
      <c r="Y21" s="12"/>
      <c r="Z21" s="12"/>
      <c r="AA21" s="12"/>
      <c r="AB21" s="7"/>
      <c r="AC21" s="7"/>
    </row>
    <row r="22" spans="1:30"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30"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30"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30" x14ac:dyDescent="0.25">
      <c r="B25" s="19" t="s">
        <v>15</v>
      </c>
      <c r="C25" s="20"/>
      <c r="N25" s="2"/>
      <c r="O25" s="21"/>
      <c r="P25" s="21"/>
      <c r="R25" s="21"/>
      <c r="S25" s="21"/>
      <c r="T25" s="2"/>
      <c r="AC25" s="22" t="s">
        <v>16</v>
      </c>
    </row>
    <row r="26" spans="1:30" x14ac:dyDescent="0.25">
      <c r="B26" s="23">
        <v>215</v>
      </c>
      <c r="C26" s="23" t="s">
        <v>52</v>
      </c>
      <c r="AC26" s="24">
        <v>4000</v>
      </c>
    </row>
    <row r="27" spans="1:30" x14ac:dyDescent="0.25">
      <c r="B27" s="11">
        <v>261</v>
      </c>
      <c r="C27" s="11" t="s">
        <v>18</v>
      </c>
      <c r="AC27" s="24">
        <v>5000</v>
      </c>
    </row>
    <row r="28" spans="1:30" x14ac:dyDescent="0.25">
      <c r="B28" s="23">
        <v>443</v>
      </c>
      <c r="C28" s="23" t="s">
        <v>373</v>
      </c>
      <c r="AC28" s="24">
        <v>700000</v>
      </c>
    </row>
    <row r="30" spans="1:30" x14ac:dyDescent="0.25">
      <c r="AA30" s="25"/>
      <c r="AB30" s="26" t="s">
        <v>27</v>
      </c>
      <c r="AC30" s="27">
        <f>SUM(AC26:AC28)</f>
        <v>709000</v>
      </c>
    </row>
    <row r="31" spans="1:30" x14ac:dyDescent="0.25">
      <c r="X31" s="28"/>
      <c r="Y31" s="28"/>
      <c r="Z31" s="28"/>
      <c r="AA31" s="28"/>
      <c r="AB31" s="28"/>
      <c r="AC31" s="29"/>
    </row>
    <row r="32" spans="1:30" x14ac:dyDescent="0.25">
      <c r="AC32" s="29"/>
    </row>
    <row r="33" spans="2:29" x14ac:dyDescent="0.25">
      <c r="B33" s="5"/>
      <c r="C33" s="5"/>
      <c r="D33" s="5"/>
      <c r="E33" s="5"/>
      <c r="F33" s="5"/>
      <c r="G33" s="5"/>
      <c r="H33" s="5"/>
      <c r="I33" s="5"/>
      <c r="J33" s="5"/>
      <c r="K33" s="5"/>
      <c r="L33" s="5"/>
      <c r="M33" s="5"/>
      <c r="N33" s="5"/>
      <c r="O33" s="5"/>
      <c r="P33" s="5"/>
      <c r="Q33" s="6"/>
      <c r="R33" s="5"/>
      <c r="S33" s="5"/>
      <c r="T33" s="5"/>
      <c r="U33" s="5"/>
      <c r="V33" s="5"/>
      <c r="W33" s="5"/>
      <c r="X33" s="5"/>
      <c r="Y33" s="5"/>
      <c r="Z33" s="5"/>
      <c r="AA33" s="5"/>
      <c r="AB33" s="5"/>
      <c r="AC33" s="30"/>
    </row>
    <row r="34" spans="2:29" x14ac:dyDescent="0.25">
      <c r="AC34" s="24"/>
    </row>
    <row r="35" spans="2:29" x14ac:dyDescent="0.25">
      <c r="B35" s="19" t="s">
        <v>28</v>
      </c>
      <c r="C35" s="25"/>
      <c r="D35" s="25"/>
      <c r="R35" s="19" t="s">
        <v>29</v>
      </c>
      <c r="S35" s="25"/>
      <c r="T35" s="25"/>
      <c r="AC35" s="24"/>
    </row>
    <row r="36" spans="2:29" x14ac:dyDescent="0.25">
      <c r="B36" s="31" t="s">
        <v>451</v>
      </c>
      <c r="R36" t="s">
        <v>436</v>
      </c>
      <c r="S36" s="32"/>
      <c r="T36" s="32"/>
      <c r="U36" s="32"/>
      <c r="V36" s="32"/>
      <c r="W36" s="32"/>
      <c r="X36" s="32"/>
      <c r="Y36" s="32"/>
      <c r="Z36" s="32"/>
      <c r="AA36" s="32"/>
      <c r="AB36" s="32"/>
      <c r="AC36" s="32"/>
    </row>
    <row r="37" spans="2:29" x14ac:dyDescent="0.25">
      <c r="AC37" s="24"/>
    </row>
    <row r="38" spans="2:29" x14ac:dyDescent="0.25">
      <c r="B38" s="19" t="s">
        <v>30</v>
      </c>
      <c r="C38" s="25"/>
      <c r="D38" s="25"/>
      <c r="AC38" s="24"/>
    </row>
    <row r="39" spans="2:29" x14ac:dyDescent="0.25">
      <c r="B39">
        <v>0</v>
      </c>
      <c r="AC39" s="24"/>
    </row>
    <row r="40" spans="2:29" x14ac:dyDescent="0.25">
      <c r="AC40" s="24"/>
    </row>
    <row r="41" spans="2:29" x14ac:dyDescent="0.25">
      <c r="B41" s="19" t="s">
        <v>31</v>
      </c>
      <c r="C41" s="25"/>
      <c r="D41" s="25"/>
      <c r="AC41" s="24"/>
    </row>
    <row r="42" spans="2:29" x14ac:dyDescent="0.25">
      <c r="B42">
        <v>40</v>
      </c>
      <c r="AC42" s="24"/>
    </row>
    <row r="43" spans="2:29" x14ac:dyDescent="0.25">
      <c r="AC43" s="24"/>
    </row>
    <row r="44" spans="2:29" x14ac:dyDescent="0.25">
      <c r="B44" s="5"/>
      <c r="C44" s="5"/>
      <c r="D44" s="5"/>
      <c r="E44" s="5"/>
      <c r="F44" s="5"/>
      <c r="G44" s="5"/>
      <c r="H44" s="5"/>
      <c r="I44" s="5"/>
      <c r="J44" s="5"/>
      <c r="K44" s="5"/>
      <c r="L44" s="5"/>
      <c r="M44" s="5"/>
      <c r="N44" s="5"/>
      <c r="O44" s="5"/>
      <c r="P44" s="5"/>
      <c r="Q44" s="6"/>
      <c r="R44" s="5"/>
      <c r="S44" s="5"/>
      <c r="T44" s="5"/>
      <c r="U44" s="5"/>
      <c r="V44" s="5"/>
      <c r="W44" s="5"/>
      <c r="X44" s="5"/>
      <c r="Y44" s="5"/>
      <c r="Z44" s="5"/>
      <c r="AA44" s="5"/>
      <c r="AB44" s="5"/>
      <c r="AC44" s="30"/>
    </row>
    <row r="45" spans="2:29" x14ac:dyDescent="0.25">
      <c r="AC45" s="24"/>
    </row>
    <row r="46" spans="2:29" x14ac:dyDescent="0.25">
      <c r="B46" s="19" t="s">
        <v>32</v>
      </c>
      <c r="C46" s="25"/>
      <c r="D46" s="25"/>
      <c r="E46" s="25"/>
      <c r="AC46" s="24"/>
    </row>
    <row r="47" spans="2:29" x14ac:dyDescent="0.25">
      <c r="AC47" s="24"/>
    </row>
    <row r="48" spans="2:29" x14ac:dyDescent="0.25">
      <c r="AC48" s="24"/>
    </row>
    <row r="49" spans="2:29" x14ac:dyDescent="0.25">
      <c r="B49" s="19" t="s">
        <v>33</v>
      </c>
      <c r="C49" s="25"/>
      <c r="G49" s="19" t="s">
        <v>34</v>
      </c>
      <c r="H49" s="25"/>
      <c r="L49" s="19" t="s">
        <v>35</v>
      </c>
      <c r="M49" s="25"/>
      <c r="Q49" s="19" t="s">
        <v>36</v>
      </c>
      <c r="R49" s="25"/>
      <c r="U49" s="19" t="s">
        <v>37</v>
      </c>
      <c r="V49" s="25"/>
      <c r="Z49" s="19" t="s">
        <v>38</v>
      </c>
      <c r="AA49" s="25"/>
      <c r="AC49" s="24"/>
    </row>
    <row r="50" spans="2:29" x14ac:dyDescent="0.25">
      <c r="Q50"/>
      <c r="R50" s="2"/>
      <c r="U50">
        <v>40</v>
      </c>
      <c r="AC50" s="24"/>
    </row>
    <row r="51" spans="2:29" x14ac:dyDescent="0.25">
      <c r="Q51"/>
      <c r="AC51" s="24"/>
    </row>
    <row r="52" spans="2:29" x14ac:dyDescent="0.25">
      <c r="B52" s="19" t="s">
        <v>39</v>
      </c>
      <c r="C52" s="25"/>
      <c r="G52" s="19" t="s">
        <v>40</v>
      </c>
      <c r="H52" s="25"/>
      <c r="L52" s="19" t="s">
        <v>41</v>
      </c>
      <c r="M52" s="25"/>
      <c r="N52" s="25"/>
      <c r="Q52" s="19" t="s">
        <v>42</v>
      </c>
      <c r="R52" s="25"/>
      <c r="U52" s="19" t="s">
        <v>43</v>
      </c>
      <c r="V52" s="25"/>
      <c r="W52" s="25"/>
      <c r="Z52" s="19" t="s">
        <v>44</v>
      </c>
      <c r="AA52" s="25"/>
      <c r="AB52" s="25"/>
      <c r="AC52" s="24"/>
    </row>
    <row r="53" spans="2:29" x14ac:dyDescent="0.25">
      <c r="Q53"/>
      <c r="AC53" s="24"/>
    </row>
  </sheetData>
  <mergeCells count="3">
    <mergeCell ref="B12:AC12"/>
    <mergeCell ref="B15:AC15"/>
    <mergeCell ref="R18:AC18"/>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2:AC54"/>
  <sheetViews>
    <sheetView workbookViewId="0"/>
  </sheetViews>
  <sheetFormatPr baseColWidth="10" defaultColWidth="3.7109375" defaultRowHeight="15" x14ac:dyDescent="0.25"/>
  <cols>
    <col min="2" max="2" width="4" bestFit="1" customWidth="1"/>
    <col min="11" max="11" width="2.85546875" customWidth="1"/>
    <col min="17" max="17" width="3.7109375" style="2"/>
    <col min="29" max="29" width="15.140625" bestFit="1" customWidth="1"/>
  </cols>
  <sheetData>
    <row r="2" spans="1:29" ht="18.75" x14ac:dyDescent="0.3">
      <c r="B2" s="1" t="s">
        <v>0</v>
      </c>
    </row>
    <row r="3" spans="1:29" ht="15.75" x14ac:dyDescent="0.25">
      <c r="B3" s="3" t="s">
        <v>407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452</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46.5" customHeight="1" x14ac:dyDescent="0.25">
      <c r="B12" s="153" t="s">
        <v>453</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0.75" customHeight="1" x14ac:dyDescent="0.25">
      <c r="B15" s="153" t="s">
        <v>454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0" customHeight="1" x14ac:dyDescent="0.25">
      <c r="B18" s="33" t="s">
        <v>455</v>
      </c>
      <c r="C18" s="14"/>
      <c r="D18" s="14"/>
      <c r="E18" s="14"/>
      <c r="F18" s="14"/>
      <c r="G18" s="14"/>
      <c r="H18" s="14"/>
      <c r="I18" s="14"/>
      <c r="J18" s="14"/>
      <c r="K18" s="14"/>
      <c r="L18" s="14"/>
      <c r="M18" s="14"/>
      <c r="N18" s="14"/>
      <c r="O18" s="14"/>
      <c r="P18" s="14"/>
      <c r="Q18" s="15"/>
      <c r="R18" s="153" t="s">
        <v>456</v>
      </c>
      <c r="S18" s="153"/>
      <c r="T18" s="153"/>
      <c r="U18" s="153"/>
      <c r="V18" s="153"/>
      <c r="W18" s="153"/>
      <c r="X18" s="153"/>
      <c r="Y18" s="153"/>
      <c r="Z18" s="153"/>
      <c r="AA18" s="153"/>
      <c r="AB18" s="153"/>
      <c r="AC18" s="15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367</v>
      </c>
      <c r="C21" s="14"/>
      <c r="D21" s="14"/>
      <c r="E21" s="14"/>
      <c r="F21" s="14"/>
      <c r="G21" s="14"/>
      <c r="H21" s="14"/>
      <c r="I21" s="14"/>
      <c r="J21" s="14"/>
      <c r="K21" s="14"/>
      <c r="L21" s="14"/>
      <c r="M21" s="14"/>
      <c r="N21" s="14"/>
      <c r="O21" s="14"/>
      <c r="P21" s="14"/>
      <c r="Q21" s="15"/>
      <c r="R21" s="13" t="s">
        <v>457</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215</v>
      </c>
      <c r="C26" s="23" t="s">
        <v>52</v>
      </c>
      <c r="AC26" s="24">
        <v>4000</v>
      </c>
    </row>
    <row r="27" spans="1:29" x14ac:dyDescent="0.25">
      <c r="B27" s="23">
        <v>217</v>
      </c>
      <c r="C27" s="23" t="s">
        <v>188</v>
      </c>
      <c r="AC27" s="65">
        <v>20000</v>
      </c>
    </row>
    <row r="28" spans="1:29" x14ac:dyDescent="0.25">
      <c r="B28" s="11">
        <v>261</v>
      </c>
      <c r="C28" s="11" t="s">
        <v>18</v>
      </c>
      <c r="AC28" s="24">
        <v>5000</v>
      </c>
    </row>
    <row r="29" spans="1:29" x14ac:dyDescent="0.25">
      <c r="B29" s="11">
        <v>325</v>
      </c>
      <c r="C29" s="11" t="s">
        <v>110</v>
      </c>
      <c r="AC29" s="24">
        <v>50000</v>
      </c>
    </row>
    <row r="30" spans="1:29" x14ac:dyDescent="0.25">
      <c r="B30" s="11">
        <v>364</v>
      </c>
      <c r="C30" s="11" t="s">
        <v>458</v>
      </c>
      <c r="AC30" s="24">
        <v>2000</v>
      </c>
    </row>
    <row r="32" spans="1:29" x14ac:dyDescent="0.25">
      <c r="AA32" s="25"/>
      <c r="AB32" s="26" t="s">
        <v>27</v>
      </c>
      <c r="AC32" s="27">
        <f>SUM(AC26:AC30)</f>
        <v>81000</v>
      </c>
    </row>
    <row r="33" spans="2:29" x14ac:dyDescent="0.25">
      <c r="X33" s="28"/>
      <c r="Y33" s="28"/>
      <c r="Z33" s="28"/>
      <c r="AA33" s="28"/>
      <c r="AB33" s="28"/>
      <c r="AC33" s="29"/>
    </row>
    <row r="34" spans="2:29" x14ac:dyDescent="0.25">
      <c r="AC34" s="29"/>
    </row>
    <row r="35" spans="2:29" x14ac:dyDescent="0.25">
      <c r="B35" s="5"/>
      <c r="C35" s="5"/>
      <c r="D35" s="5"/>
      <c r="E35" s="5"/>
      <c r="F35" s="5"/>
      <c r="G35" s="5"/>
      <c r="H35" s="5"/>
      <c r="I35" s="5"/>
      <c r="J35" s="5"/>
      <c r="K35" s="5"/>
      <c r="L35" s="5"/>
      <c r="M35" s="5"/>
      <c r="N35" s="5"/>
      <c r="O35" s="5"/>
      <c r="P35" s="5"/>
      <c r="Q35" s="6"/>
      <c r="R35" s="5"/>
      <c r="S35" s="5"/>
      <c r="T35" s="5"/>
      <c r="U35" s="5"/>
      <c r="V35" s="5"/>
      <c r="W35" s="5"/>
      <c r="X35" s="5"/>
      <c r="Y35" s="5"/>
      <c r="Z35" s="5"/>
      <c r="AA35" s="5"/>
      <c r="AB35" s="5"/>
      <c r="AC35" s="30"/>
    </row>
    <row r="36" spans="2:29" x14ac:dyDescent="0.25">
      <c r="AC36" s="24"/>
    </row>
    <row r="37" spans="2:29" x14ac:dyDescent="0.25">
      <c r="B37" s="19" t="s">
        <v>28</v>
      </c>
      <c r="C37" s="25"/>
      <c r="D37" s="25"/>
      <c r="R37" s="19" t="s">
        <v>29</v>
      </c>
      <c r="S37" s="25"/>
      <c r="T37" s="25"/>
      <c r="AC37" s="24"/>
    </row>
    <row r="38" spans="2:29" x14ac:dyDescent="0.25">
      <c r="B38" s="31" t="s">
        <v>459</v>
      </c>
      <c r="R38" t="s">
        <v>460</v>
      </c>
      <c r="S38" s="32"/>
      <c r="T38" s="32"/>
      <c r="U38" s="32"/>
      <c r="V38" s="32"/>
      <c r="W38" s="32"/>
      <c r="X38" s="32"/>
      <c r="Y38" s="32"/>
      <c r="Z38" s="32"/>
      <c r="AA38" s="32"/>
      <c r="AB38" s="32"/>
      <c r="AC38" s="32"/>
    </row>
    <row r="39" spans="2:29" x14ac:dyDescent="0.25">
      <c r="AC39" s="24"/>
    </row>
    <row r="40" spans="2:29" x14ac:dyDescent="0.25">
      <c r="B40" s="19" t="s">
        <v>30</v>
      </c>
      <c r="C40" s="25"/>
      <c r="D40" s="25"/>
      <c r="AC40" s="24"/>
    </row>
    <row r="41" spans="2:29" x14ac:dyDescent="0.25">
      <c r="B41">
        <v>0</v>
      </c>
      <c r="AC41" s="24"/>
    </row>
    <row r="42" spans="2:29" x14ac:dyDescent="0.25">
      <c r="AC42" s="24"/>
    </row>
    <row r="43" spans="2:29" x14ac:dyDescent="0.25">
      <c r="B43" s="19" t="s">
        <v>31</v>
      </c>
      <c r="C43" s="25"/>
      <c r="D43" s="25"/>
      <c r="AC43" s="24"/>
    </row>
    <row r="44" spans="2:29" x14ac:dyDescent="0.25">
      <c r="B44">
        <v>6</v>
      </c>
      <c r="AC44" s="24"/>
    </row>
    <row r="45" spans="2:29" x14ac:dyDescent="0.25">
      <c r="B45" s="5"/>
      <c r="C45" s="5"/>
      <c r="D45" s="5"/>
      <c r="E45" s="5"/>
      <c r="F45" s="5"/>
      <c r="G45" s="5"/>
      <c r="H45" s="5"/>
      <c r="I45" s="5"/>
      <c r="J45" s="5"/>
      <c r="K45" s="5"/>
      <c r="L45" s="5"/>
      <c r="M45" s="5"/>
      <c r="N45" s="5"/>
      <c r="O45" s="5"/>
      <c r="P45" s="5"/>
      <c r="Q45" s="6"/>
      <c r="R45" s="5"/>
      <c r="S45" s="5"/>
      <c r="T45" s="5"/>
      <c r="U45" s="5"/>
      <c r="V45" s="5"/>
      <c r="W45" s="5"/>
      <c r="X45" s="5"/>
      <c r="Y45" s="5"/>
      <c r="Z45" s="5"/>
      <c r="AA45" s="5"/>
      <c r="AB45" s="5"/>
      <c r="AC45" s="30"/>
    </row>
    <row r="46" spans="2:29" x14ac:dyDescent="0.25">
      <c r="AC46" s="24"/>
    </row>
    <row r="47" spans="2:29" x14ac:dyDescent="0.25">
      <c r="B47" s="19" t="s">
        <v>32</v>
      </c>
      <c r="C47" s="25"/>
      <c r="D47" s="25"/>
      <c r="E47" s="25"/>
      <c r="AC47" s="24"/>
    </row>
    <row r="48" spans="2:29" x14ac:dyDescent="0.25">
      <c r="AC48" s="24"/>
    </row>
    <row r="49" spans="2:29" x14ac:dyDescent="0.25">
      <c r="AC49" s="24"/>
    </row>
    <row r="50" spans="2:29" x14ac:dyDescent="0.25">
      <c r="B50" s="19" t="s">
        <v>33</v>
      </c>
      <c r="C50" s="25"/>
      <c r="G50" s="19" t="s">
        <v>34</v>
      </c>
      <c r="H50" s="25"/>
      <c r="L50" s="19" t="s">
        <v>35</v>
      </c>
      <c r="M50" s="25"/>
      <c r="Q50" s="19" t="s">
        <v>36</v>
      </c>
      <c r="R50" s="25"/>
      <c r="U50" s="19" t="s">
        <v>37</v>
      </c>
      <c r="V50" s="25"/>
      <c r="Z50" s="19" t="s">
        <v>38</v>
      </c>
      <c r="AA50" s="25"/>
      <c r="AC50" s="24"/>
    </row>
    <row r="51" spans="2:29" x14ac:dyDescent="0.25">
      <c r="G51">
        <v>1</v>
      </c>
      <c r="L51">
        <v>1</v>
      </c>
      <c r="Q51">
        <v>1</v>
      </c>
      <c r="R51" s="2"/>
      <c r="U51">
        <v>1</v>
      </c>
      <c r="Z51">
        <v>1</v>
      </c>
      <c r="AC51" s="24"/>
    </row>
    <row r="52" spans="2:29" x14ac:dyDescent="0.25">
      <c r="Q52"/>
      <c r="AC52" s="24"/>
    </row>
    <row r="53" spans="2:29" x14ac:dyDescent="0.25">
      <c r="B53" s="19" t="s">
        <v>39</v>
      </c>
      <c r="C53" s="25"/>
      <c r="G53" s="19" t="s">
        <v>40</v>
      </c>
      <c r="H53" s="25"/>
      <c r="L53" s="19" t="s">
        <v>41</v>
      </c>
      <c r="M53" s="25"/>
      <c r="N53" s="25"/>
      <c r="Q53" s="19" t="s">
        <v>42</v>
      </c>
      <c r="R53" s="25"/>
      <c r="U53" s="19" t="s">
        <v>43</v>
      </c>
      <c r="V53" s="25"/>
      <c r="W53" s="25"/>
      <c r="Z53" s="19" t="s">
        <v>44</v>
      </c>
      <c r="AA53" s="25"/>
      <c r="AB53" s="25"/>
      <c r="AC53" s="24"/>
    </row>
    <row r="54" spans="2:29" x14ac:dyDescent="0.25">
      <c r="L54">
        <v>1</v>
      </c>
      <c r="Q54"/>
      <c r="AC54" s="24"/>
    </row>
  </sheetData>
  <mergeCells count="3">
    <mergeCell ref="B12:AC12"/>
    <mergeCell ref="B15:AC15"/>
    <mergeCell ref="R18:AC18"/>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2:AC52"/>
  <sheetViews>
    <sheetView topLeftCell="A13" workbookViewId="0"/>
  </sheetViews>
  <sheetFormatPr baseColWidth="10" defaultColWidth="3.7109375" defaultRowHeight="15" x14ac:dyDescent="0.25"/>
  <cols>
    <col min="2" max="2" width="4" bestFit="1" customWidth="1"/>
    <col min="17" max="17" width="3.7109375" style="2"/>
    <col min="25" max="25" width="3" customWidth="1"/>
    <col min="29" max="29" width="15.140625" bestFit="1" customWidth="1"/>
  </cols>
  <sheetData>
    <row r="2" spans="1:29" ht="18.75" x14ac:dyDescent="0.3">
      <c r="B2" s="1" t="s">
        <v>0</v>
      </c>
    </row>
    <row r="3" spans="1:29" ht="15.75" x14ac:dyDescent="0.25">
      <c r="B3" s="3" t="s">
        <v>407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461</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48.75" customHeight="1" x14ac:dyDescent="0.25">
      <c r="B12" s="133" t="s">
        <v>462</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0.75" customHeight="1" x14ac:dyDescent="0.25">
      <c r="B15" s="133" t="s">
        <v>463</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4.5" customHeight="1" x14ac:dyDescent="0.25">
      <c r="B18" s="33" t="s">
        <v>464</v>
      </c>
      <c r="C18" s="14"/>
      <c r="D18" s="14"/>
      <c r="E18" s="14"/>
      <c r="F18" s="14"/>
      <c r="G18" s="14"/>
      <c r="H18" s="14"/>
      <c r="I18" s="14"/>
      <c r="J18" s="14"/>
      <c r="K18" s="14"/>
      <c r="L18" s="14"/>
      <c r="M18" s="14"/>
      <c r="N18" s="14"/>
      <c r="O18" s="14"/>
      <c r="P18" s="14"/>
      <c r="Q18" s="15"/>
      <c r="R18" s="133" t="s">
        <v>465</v>
      </c>
      <c r="S18" s="133"/>
      <c r="T18" s="133"/>
      <c r="U18" s="133"/>
      <c r="V18" s="133"/>
      <c r="W18" s="133"/>
      <c r="X18" s="133"/>
      <c r="Y18" s="133"/>
      <c r="Z18" s="133"/>
      <c r="AA18" s="133"/>
      <c r="AB18" s="133"/>
      <c r="AC18" s="13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367</v>
      </c>
      <c r="C21" s="14"/>
      <c r="D21" s="14"/>
      <c r="E21" s="14"/>
      <c r="F21" s="14"/>
      <c r="G21" s="14"/>
      <c r="H21" s="14"/>
      <c r="I21" s="14"/>
      <c r="J21" s="14"/>
      <c r="K21" s="14"/>
      <c r="L21" s="14"/>
      <c r="M21" s="14"/>
      <c r="N21" s="14"/>
      <c r="O21" s="14"/>
      <c r="P21" s="14"/>
      <c r="Q21" s="15"/>
      <c r="R21" s="13" t="s">
        <v>466</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11">
        <v>334</v>
      </c>
      <c r="C26" s="11" t="s">
        <v>72</v>
      </c>
      <c r="AC26" s="24">
        <v>40000</v>
      </c>
    </row>
    <row r="27" spans="1:29" x14ac:dyDescent="0.25">
      <c r="B27" s="11">
        <v>382</v>
      </c>
      <c r="C27" s="11" t="s">
        <v>113</v>
      </c>
      <c r="AC27" s="24">
        <v>10000</v>
      </c>
    </row>
    <row r="29" spans="1:29" x14ac:dyDescent="0.25">
      <c r="AA29" s="25"/>
      <c r="AB29" s="26" t="s">
        <v>27</v>
      </c>
      <c r="AC29" s="27">
        <f>SUM(AC26:AC27)</f>
        <v>50000</v>
      </c>
    </row>
    <row r="30" spans="1:29" x14ac:dyDescent="0.25">
      <c r="X30" s="28"/>
      <c r="Y30" s="28"/>
      <c r="Z30" s="28"/>
      <c r="AA30" s="28"/>
      <c r="AB30" s="28"/>
      <c r="AC30" s="29"/>
    </row>
    <row r="31" spans="1:29" x14ac:dyDescent="0.25">
      <c r="AC31" s="29"/>
    </row>
    <row r="32" spans="1:29" x14ac:dyDescent="0.25">
      <c r="B32" s="5"/>
      <c r="C32" s="5"/>
      <c r="D32" s="5"/>
      <c r="E32" s="5"/>
      <c r="F32" s="5"/>
      <c r="G32" s="5"/>
      <c r="H32" s="5"/>
      <c r="I32" s="5"/>
      <c r="J32" s="5"/>
      <c r="K32" s="5"/>
      <c r="L32" s="5"/>
      <c r="M32" s="5"/>
      <c r="N32" s="5"/>
      <c r="O32" s="5"/>
      <c r="P32" s="5"/>
      <c r="Q32" s="6"/>
      <c r="R32" s="5"/>
      <c r="S32" s="5"/>
      <c r="T32" s="5"/>
      <c r="U32" s="5"/>
      <c r="V32" s="5"/>
      <c r="W32" s="5"/>
      <c r="X32" s="5"/>
      <c r="Y32" s="5"/>
      <c r="Z32" s="5"/>
      <c r="AA32" s="5"/>
      <c r="AB32" s="5"/>
      <c r="AC32" s="30"/>
    </row>
    <row r="33" spans="2:29" x14ac:dyDescent="0.25">
      <c r="AC33" s="24"/>
    </row>
    <row r="34" spans="2:29" x14ac:dyDescent="0.25">
      <c r="B34" s="19" t="s">
        <v>28</v>
      </c>
      <c r="C34" s="25"/>
      <c r="D34" s="25"/>
      <c r="R34" s="19" t="s">
        <v>29</v>
      </c>
      <c r="S34" s="25"/>
      <c r="T34" s="25"/>
      <c r="AC34" s="24"/>
    </row>
    <row r="35" spans="2:29" x14ac:dyDescent="0.25">
      <c r="B35" s="31" t="s">
        <v>467</v>
      </c>
      <c r="R35" t="s">
        <v>468</v>
      </c>
      <c r="S35" s="32"/>
      <c r="T35" s="32"/>
      <c r="U35" s="32"/>
      <c r="V35" s="32"/>
      <c r="W35" s="32"/>
      <c r="X35" s="32"/>
      <c r="Y35" s="32"/>
      <c r="Z35" s="32"/>
      <c r="AA35" s="32"/>
      <c r="AB35" s="32"/>
      <c r="AC35" s="32"/>
    </row>
    <row r="36" spans="2:29" x14ac:dyDescent="0.25">
      <c r="AC36" s="24"/>
    </row>
    <row r="37" spans="2:29" x14ac:dyDescent="0.25">
      <c r="B37" s="19" t="s">
        <v>30</v>
      </c>
      <c r="C37" s="25"/>
      <c r="D37" s="25"/>
      <c r="AC37" s="24"/>
    </row>
    <row r="38" spans="2:29" x14ac:dyDescent="0.25">
      <c r="B38">
        <v>0</v>
      </c>
      <c r="AC38" s="24"/>
    </row>
    <row r="39" spans="2:29" x14ac:dyDescent="0.25">
      <c r="AC39" s="24"/>
    </row>
    <row r="40" spans="2:29" x14ac:dyDescent="0.25">
      <c r="B40" s="19" t="s">
        <v>31</v>
      </c>
      <c r="C40" s="25"/>
      <c r="D40" s="25"/>
      <c r="AC40" s="24"/>
    </row>
    <row r="41" spans="2:29" x14ac:dyDescent="0.25">
      <c r="B41">
        <v>2</v>
      </c>
      <c r="AC41" s="24"/>
    </row>
    <row r="42" spans="2:29" x14ac:dyDescent="0.25">
      <c r="AC42" s="24"/>
    </row>
    <row r="43" spans="2:29" x14ac:dyDescent="0.25">
      <c r="B43" s="5"/>
      <c r="C43" s="5"/>
      <c r="D43" s="5"/>
      <c r="E43" s="5"/>
      <c r="F43" s="5"/>
      <c r="G43" s="5"/>
      <c r="H43" s="5"/>
      <c r="I43" s="5"/>
      <c r="J43" s="5"/>
      <c r="K43" s="5"/>
      <c r="L43" s="5"/>
      <c r="M43" s="5"/>
      <c r="N43" s="5"/>
      <c r="O43" s="5"/>
      <c r="P43" s="5"/>
      <c r="Q43" s="6"/>
      <c r="R43" s="5"/>
      <c r="S43" s="5"/>
      <c r="T43" s="5"/>
      <c r="U43" s="5"/>
      <c r="V43" s="5"/>
      <c r="W43" s="5"/>
      <c r="X43" s="5"/>
      <c r="Y43" s="5"/>
      <c r="Z43" s="5"/>
      <c r="AA43" s="5"/>
      <c r="AB43" s="5"/>
      <c r="AC43" s="30"/>
    </row>
    <row r="44" spans="2:29" x14ac:dyDescent="0.25">
      <c r="AC44" s="24"/>
    </row>
    <row r="45" spans="2:29" x14ac:dyDescent="0.25">
      <c r="B45" s="19" t="s">
        <v>32</v>
      </c>
      <c r="C45" s="25"/>
      <c r="D45" s="25"/>
      <c r="E45" s="25"/>
      <c r="AC45" s="24"/>
    </row>
    <row r="46" spans="2:29" x14ac:dyDescent="0.25">
      <c r="AC46" s="24"/>
    </row>
    <row r="47" spans="2:29" x14ac:dyDescent="0.25">
      <c r="AC47" s="24"/>
    </row>
    <row r="48" spans="2:29" x14ac:dyDescent="0.25">
      <c r="B48" s="19" t="s">
        <v>33</v>
      </c>
      <c r="C48" s="25"/>
      <c r="G48" s="19" t="s">
        <v>34</v>
      </c>
      <c r="H48" s="25"/>
      <c r="L48" s="19" t="s">
        <v>35</v>
      </c>
      <c r="M48" s="25"/>
      <c r="Q48" s="19" t="s">
        <v>36</v>
      </c>
      <c r="R48" s="25"/>
      <c r="U48" s="19" t="s">
        <v>37</v>
      </c>
      <c r="V48" s="25"/>
      <c r="Z48" s="19" t="s">
        <v>38</v>
      </c>
      <c r="AA48" s="25"/>
      <c r="AC48" s="24"/>
    </row>
    <row r="49" spans="2:29" x14ac:dyDescent="0.25">
      <c r="L49">
        <v>1</v>
      </c>
      <c r="Q49"/>
      <c r="R49" s="2"/>
      <c r="AC49" s="24"/>
    </row>
    <row r="50" spans="2:29" x14ac:dyDescent="0.25">
      <c r="Q50"/>
      <c r="AC50" s="24"/>
    </row>
    <row r="51" spans="2:29" x14ac:dyDescent="0.25">
      <c r="B51" s="19" t="s">
        <v>39</v>
      </c>
      <c r="C51" s="25"/>
      <c r="G51" s="19" t="s">
        <v>40</v>
      </c>
      <c r="H51" s="25"/>
      <c r="L51" s="19" t="s">
        <v>41</v>
      </c>
      <c r="M51" s="25"/>
      <c r="N51" s="25"/>
      <c r="Q51" s="19" t="s">
        <v>42</v>
      </c>
      <c r="R51" s="25"/>
      <c r="U51" s="19" t="s">
        <v>43</v>
      </c>
      <c r="V51" s="25"/>
      <c r="W51" s="25"/>
      <c r="Z51" s="19" t="s">
        <v>44</v>
      </c>
      <c r="AA51" s="25"/>
      <c r="AB51" s="25"/>
      <c r="AC51" s="24"/>
    </row>
    <row r="52" spans="2:29" x14ac:dyDescent="0.25">
      <c r="Q52">
        <v>1</v>
      </c>
      <c r="AC52" s="24"/>
    </row>
  </sheetData>
  <mergeCells count="3">
    <mergeCell ref="B12:AC12"/>
    <mergeCell ref="B15:AC15"/>
    <mergeCell ref="R18:AC18"/>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2:AC52"/>
  <sheetViews>
    <sheetView workbookViewId="0"/>
  </sheetViews>
  <sheetFormatPr baseColWidth="10" defaultColWidth="3.7109375" defaultRowHeight="15" x14ac:dyDescent="0.25"/>
  <cols>
    <col min="2" max="2" width="4" bestFit="1" customWidth="1"/>
    <col min="12" max="12" width="2.5703125" customWidth="1"/>
    <col min="17" max="17" width="3.7109375" style="2"/>
    <col min="29" max="29" width="15.140625" bestFit="1" customWidth="1"/>
  </cols>
  <sheetData>
    <row r="2" spans="1:29" ht="18.75" x14ac:dyDescent="0.3">
      <c r="B2" s="1" t="s">
        <v>0</v>
      </c>
    </row>
    <row r="3" spans="1:29" ht="15.75" x14ac:dyDescent="0.25">
      <c r="B3" s="3" t="s">
        <v>407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469</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46.5" customHeight="1" x14ac:dyDescent="0.25">
      <c r="B12" s="133" t="s">
        <v>470</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1.5" customHeight="1" x14ac:dyDescent="0.25">
      <c r="B15" s="133" t="s">
        <v>471</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2.25" customHeight="1" x14ac:dyDescent="0.25">
      <c r="B18" s="33" t="s">
        <v>472</v>
      </c>
      <c r="C18" s="14"/>
      <c r="D18" s="14"/>
      <c r="E18" s="14"/>
      <c r="F18" s="14"/>
      <c r="G18" s="14"/>
      <c r="H18" s="14"/>
      <c r="I18" s="14"/>
      <c r="J18" s="14"/>
      <c r="K18" s="14"/>
      <c r="L18" s="14"/>
      <c r="M18" s="14"/>
      <c r="N18" s="14"/>
      <c r="O18" s="14"/>
      <c r="P18" s="14"/>
      <c r="Q18" s="15"/>
      <c r="R18" s="133" t="s">
        <v>449</v>
      </c>
      <c r="S18" s="133"/>
      <c r="T18" s="133"/>
      <c r="U18" s="133"/>
      <c r="V18" s="133"/>
      <c r="W18" s="133"/>
      <c r="X18" s="133"/>
      <c r="Y18" s="133"/>
      <c r="Z18" s="133"/>
      <c r="AA18" s="133"/>
      <c r="AB18" s="133"/>
      <c r="AC18" s="13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367</v>
      </c>
      <c r="C21" s="14"/>
      <c r="D21" s="14"/>
      <c r="E21" s="14"/>
      <c r="F21" s="14"/>
      <c r="G21" s="14"/>
      <c r="H21" s="14"/>
      <c r="I21" s="14"/>
      <c r="J21" s="14"/>
      <c r="K21" s="14"/>
      <c r="L21" s="14"/>
      <c r="M21" s="14"/>
      <c r="N21" s="14"/>
      <c r="O21" s="14"/>
      <c r="P21" s="14"/>
      <c r="Q21" s="15"/>
      <c r="R21" s="13" t="s">
        <v>473</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215</v>
      </c>
      <c r="C26" s="23" t="s">
        <v>52</v>
      </c>
      <c r="AC26" s="24">
        <v>4000</v>
      </c>
    </row>
    <row r="27" spans="1:29" x14ac:dyDescent="0.25">
      <c r="B27" s="23">
        <v>443</v>
      </c>
      <c r="C27" s="23" t="s">
        <v>373</v>
      </c>
      <c r="AC27" s="24">
        <v>6550000</v>
      </c>
    </row>
    <row r="29" spans="1:29" x14ac:dyDescent="0.25">
      <c r="AA29" s="25"/>
      <c r="AB29" s="26" t="s">
        <v>27</v>
      </c>
      <c r="AC29" s="27">
        <f>SUM(AC26:AC27)</f>
        <v>6554000</v>
      </c>
    </row>
    <row r="30" spans="1:29" x14ac:dyDescent="0.25">
      <c r="X30" s="28"/>
      <c r="Y30" s="28"/>
      <c r="Z30" s="28"/>
      <c r="AA30" s="28"/>
      <c r="AB30" s="28"/>
      <c r="AC30" s="29"/>
    </row>
    <row r="31" spans="1:29" x14ac:dyDescent="0.25">
      <c r="AC31" s="29"/>
    </row>
    <row r="32" spans="1:29" x14ac:dyDescent="0.25">
      <c r="B32" s="5"/>
      <c r="C32" s="5"/>
      <c r="D32" s="5"/>
      <c r="E32" s="5"/>
      <c r="F32" s="5"/>
      <c r="G32" s="5"/>
      <c r="H32" s="5"/>
      <c r="I32" s="5"/>
      <c r="J32" s="5"/>
      <c r="K32" s="5"/>
      <c r="L32" s="5"/>
      <c r="M32" s="5"/>
      <c r="N32" s="5"/>
      <c r="O32" s="5"/>
      <c r="P32" s="5"/>
      <c r="Q32" s="6"/>
      <c r="R32" s="5"/>
      <c r="S32" s="5"/>
      <c r="T32" s="5"/>
      <c r="U32" s="5"/>
      <c r="V32" s="5"/>
      <c r="W32" s="5"/>
      <c r="X32" s="5"/>
      <c r="Y32" s="5"/>
      <c r="Z32" s="5"/>
      <c r="AA32" s="5"/>
      <c r="AB32" s="5"/>
      <c r="AC32" s="30"/>
    </row>
    <row r="33" spans="2:29" x14ac:dyDescent="0.25">
      <c r="AC33" s="24"/>
    </row>
    <row r="34" spans="2:29" x14ac:dyDescent="0.25">
      <c r="B34" s="19" t="s">
        <v>28</v>
      </c>
      <c r="C34" s="25"/>
      <c r="D34" s="25"/>
      <c r="R34" s="19" t="s">
        <v>29</v>
      </c>
      <c r="S34" s="25"/>
      <c r="T34" s="25"/>
      <c r="AC34" s="24"/>
    </row>
    <row r="35" spans="2:29" x14ac:dyDescent="0.25">
      <c r="B35" s="31" t="s">
        <v>474</v>
      </c>
      <c r="R35" t="s">
        <v>475</v>
      </c>
      <c r="S35" s="32"/>
      <c r="T35" s="32"/>
      <c r="U35" s="32"/>
      <c r="V35" s="32"/>
      <c r="W35" s="32"/>
      <c r="X35" s="32"/>
      <c r="Y35" s="32"/>
      <c r="Z35" s="32"/>
      <c r="AA35" s="32"/>
      <c r="AB35" s="32"/>
      <c r="AC35" s="32"/>
    </row>
    <row r="36" spans="2:29" x14ac:dyDescent="0.25">
      <c r="AC36" s="24"/>
    </row>
    <row r="37" spans="2:29" x14ac:dyDescent="0.25">
      <c r="B37" s="19" t="s">
        <v>30</v>
      </c>
      <c r="C37" s="25"/>
      <c r="D37" s="25"/>
      <c r="AC37" s="24"/>
    </row>
    <row r="38" spans="2:29" x14ac:dyDescent="0.25">
      <c r="B38">
        <v>0</v>
      </c>
      <c r="AC38" s="24"/>
    </row>
    <row r="39" spans="2:29" x14ac:dyDescent="0.25">
      <c r="AC39" s="24"/>
    </row>
    <row r="40" spans="2:29" x14ac:dyDescent="0.25">
      <c r="B40" s="19" t="s">
        <v>31</v>
      </c>
      <c r="C40" s="25"/>
      <c r="D40" s="25"/>
      <c r="AC40" s="24"/>
    </row>
    <row r="41" spans="2:29" x14ac:dyDescent="0.25">
      <c r="B41">
        <v>30</v>
      </c>
      <c r="AC41" s="24"/>
    </row>
    <row r="42" spans="2:29" x14ac:dyDescent="0.25">
      <c r="AC42" s="24"/>
    </row>
    <row r="43" spans="2:29" x14ac:dyDescent="0.25">
      <c r="B43" s="5"/>
      <c r="C43" s="5"/>
      <c r="D43" s="5"/>
      <c r="E43" s="5"/>
      <c r="F43" s="5"/>
      <c r="G43" s="5"/>
      <c r="H43" s="5"/>
      <c r="I43" s="5"/>
      <c r="J43" s="5"/>
      <c r="K43" s="5"/>
      <c r="L43" s="5"/>
      <c r="M43" s="5"/>
      <c r="N43" s="5"/>
      <c r="O43" s="5"/>
      <c r="P43" s="5"/>
      <c r="Q43" s="6"/>
      <c r="R43" s="5"/>
      <c r="S43" s="5"/>
      <c r="T43" s="5"/>
      <c r="U43" s="5"/>
      <c r="V43" s="5"/>
      <c r="W43" s="5"/>
      <c r="X43" s="5"/>
      <c r="Y43" s="5"/>
      <c r="Z43" s="5"/>
      <c r="AA43" s="5"/>
      <c r="AB43" s="5"/>
      <c r="AC43" s="30"/>
    </row>
    <row r="44" spans="2:29" x14ac:dyDescent="0.25">
      <c r="AC44" s="24"/>
    </row>
    <row r="45" spans="2:29" x14ac:dyDescent="0.25">
      <c r="B45" s="19" t="s">
        <v>32</v>
      </c>
      <c r="C45" s="25"/>
      <c r="D45" s="25"/>
      <c r="E45" s="25"/>
      <c r="AC45" s="24"/>
    </row>
    <row r="46" spans="2:29" x14ac:dyDescent="0.25">
      <c r="AC46" s="24"/>
    </row>
    <row r="47" spans="2:29" x14ac:dyDescent="0.25">
      <c r="AC47" s="24"/>
    </row>
    <row r="48" spans="2:29" x14ac:dyDescent="0.25">
      <c r="B48" s="19" t="s">
        <v>33</v>
      </c>
      <c r="C48" s="25"/>
      <c r="G48" s="19" t="s">
        <v>34</v>
      </c>
      <c r="H48" s="25"/>
      <c r="L48" s="19" t="s">
        <v>35</v>
      </c>
      <c r="M48" s="25"/>
      <c r="Q48" s="19" t="s">
        <v>36</v>
      </c>
      <c r="R48" s="25"/>
      <c r="U48" s="19" t="s">
        <v>37</v>
      </c>
      <c r="V48" s="25"/>
      <c r="Z48" s="19" t="s">
        <v>38</v>
      </c>
      <c r="AA48" s="25"/>
      <c r="AC48" s="24"/>
    </row>
    <row r="49" spans="2:29" x14ac:dyDescent="0.25">
      <c r="G49">
        <v>3</v>
      </c>
      <c r="L49">
        <v>5</v>
      </c>
      <c r="Q49">
        <v>5</v>
      </c>
      <c r="R49" s="2"/>
      <c r="U49">
        <v>5</v>
      </c>
      <c r="Z49">
        <v>4</v>
      </c>
      <c r="AC49" s="24"/>
    </row>
    <row r="50" spans="2:29" x14ac:dyDescent="0.25">
      <c r="Q50"/>
      <c r="AC50" s="24"/>
    </row>
    <row r="51" spans="2:29" x14ac:dyDescent="0.25">
      <c r="B51" s="19" t="s">
        <v>39</v>
      </c>
      <c r="C51" s="25"/>
      <c r="G51" s="19" t="s">
        <v>40</v>
      </c>
      <c r="H51" s="25"/>
      <c r="L51" s="19" t="s">
        <v>41</v>
      </c>
      <c r="M51" s="25"/>
      <c r="N51" s="25"/>
      <c r="Q51" s="19" t="s">
        <v>42</v>
      </c>
      <c r="R51" s="25"/>
      <c r="U51" s="19" t="s">
        <v>43</v>
      </c>
      <c r="V51" s="25"/>
      <c r="W51" s="25"/>
      <c r="Z51" s="19" t="s">
        <v>44</v>
      </c>
      <c r="AA51" s="25"/>
      <c r="AB51" s="25"/>
      <c r="AC51" s="24"/>
    </row>
    <row r="52" spans="2:29" x14ac:dyDescent="0.25">
      <c r="B52">
        <v>4</v>
      </c>
      <c r="L52">
        <v>4</v>
      </c>
      <c r="Q52"/>
      <c r="AC52" s="24"/>
    </row>
  </sheetData>
  <mergeCells count="3">
    <mergeCell ref="B12:AC12"/>
    <mergeCell ref="B15:AC15"/>
    <mergeCell ref="R18:AC18"/>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2:AC51"/>
  <sheetViews>
    <sheetView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407</v>
      </c>
    </row>
    <row r="4" spans="1:29" x14ac:dyDescent="0.25">
      <c r="B4" s="4" t="s">
        <v>2</v>
      </c>
    </row>
    <row r="5" spans="1:29" ht="14.25" customHeight="1" x14ac:dyDescent="0.25">
      <c r="Q5"/>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476</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477</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478</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479</v>
      </c>
      <c r="C18" s="14"/>
      <c r="D18" s="14"/>
      <c r="E18" s="14"/>
      <c r="F18" s="14"/>
      <c r="G18" s="14"/>
      <c r="H18" s="14"/>
      <c r="I18" s="14"/>
      <c r="J18" s="14"/>
      <c r="K18" s="14"/>
      <c r="L18" s="14"/>
      <c r="M18" s="14"/>
      <c r="N18" s="14"/>
      <c r="O18" s="14"/>
      <c r="P18" s="14"/>
      <c r="Q18" s="15"/>
      <c r="R18" s="13" t="s">
        <v>480</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367</v>
      </c>
      <c r="C21" s="14"/>
      <c r="D21" s="14"/>
      <c r="E21" s="14"/>
      <c r="F21" s="14"/>
      <c r="G21" s="14"/>
      <c r="H21" s="14"/>
      <c r="I21" s="14"/>
      <c r="J21" s="14"/>
      <c r="K21" s="14"/>
      <c r="L21" s="14"/>
      <c r="M21" s="14"/>
      <c r="N21" s="14"/>
      <c r="O21" s="14"/>
      <c r="P21" s="14"/>
      <c r="Q21" s="15"/>
      <c r="R21" s="13" t="s">
        <v>9</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11">
        <v>382</v>
      </c>
      <c r="C26" s="11" t="s">
        <v>113</v>
      </c>
      <c r="AC26" s="24">
        <v>90000</v>
      </c>
    </row>
    <row r="28" spans="1:29" x14ac:dyDescent="0.25">
      <c r="AA28" s="25"/>
      <c r="AB28" s="26" t="s">
        <v>27</v>
      </c>
      <c r="AC28" s="27">
        <f>SUM(AC26:AC26)</f>
        <v>90000</v>
      </c>
    </row>
    <row r="29" spans="1:29" x14ac:dyDescent="0.25">
      <c r="X29" s="28"/>
      <c r="Y29" s="28"/>
      <c r="Z29" s="28"/>
      <c r="AA29" s="28"/>
      <c r="AB29" s="28"/>
      <c r="AC29" s="29"/>
    </row>
    <row r="30" spans="1:29" x14ac:dyDescent="0.25">
      <c r="AC30" s="29"/>
    </row>
    <row r="31" spans="1:29" x14ac:dyDescent="0.25">
      <c r="B31" s="5"/>
      <c r="C31" s="5"/>
      <c r="D31" s="5"/>
      <c r="E31" s="5"/>
      <c r="F31" s="5"/>
      <c r="G31" s="5"/>
      <c r="H31" s="5"/>
      <c r="I31" s="5"/>
      <c r="J31" s="5"/>
      <c r="K31" s="5"/>
      <c r="L31" s="5"/>
      <c r="M31" s="5"/>
      <c r="N31" s="5"/>
      <c r="O31" s="5"/>
      <c r="P31" s="5"/>
      <c r="Q31" s="6"/>
      <c r="R31" s="5"/>
      <c r="S31" s="5"/>
      <c r="T31" s="5"/>
      <c r="U31" s="5"/>
      <c r="V31" s="5"/>
      <c r="W31" s="5"/>
      <c r="X31" s="5"/>
      <c r="Y31" s="5"/>
      <c r="Z31" s="5"/>
      <c r="AA31" s="5"/>
      <c r="AB31" s="5"/>
      <c r="AC31" s="30"/>
    </row>
    <row r="32" spans="1:29" x14ac:dyDescent="0.25">
      <c r="AC32" s="24"/>
    </row>
    <row r="33" spans="2:29" x14ac:dyDescent="0.25">
      <c r="B33" s="19" t="s">
        <v>28</v>
      </c>
      <c r="C33" s="25"/>
      <c r="D33" s="25"/>
      <c r="R33" s="19" t="s">
        <v>29</v>
      </c>
      <c r="S33" s="25"/>
      <c r="T33" s="25"/>
      <c r="AC33" s="24"/>
    </row>
    <row r="34" spans="2:29" x14ac:dyDescent="0.25">
      <c r="B34" s="31" t="s">
        <v>481</v>
      </c>
      <c r="R34" t="s">
        <v>482</v>
      </c>
      <c r="S34" s="32"/>
      <c r="T34" s="32"/>
      <c r="U34" s="32"/>
      <c r="V34" s="32"/>
      <c r="W34" s="32"/>
      <c r="X34" s="32"/>
      <c r="Y34" s="32"/>
      <c r="Z34" s="32"/>
      <c r="AA34" s="32"/>
      <c r="AB34" s="32"/>
      <c r="AC34" s="32"/>
    </row>
    <row r="35" spans="2:29" x14ac:dyDescent="0.25">
      <c r="AC35" s="24"/>
    </row>
    <row r="36" spans="2:29" x14ac:dyDescent="0.25">
      <c r="B36" s="19" t="s">
        <v>30</v>
      </c>
      <c r="C36" s="25"/>
      <c r="D36" s="25"/>
      <c r="AC36" s="24"/>
    </row>
    <row r="37" spans="2:29" x14ac:dyDescent="0.25">
      <c r="B37">
        <v>0</v>
      </c>
      <c r="AC37" s="24"/>
    </row>
    <row r="38" spans="2:29" x14ac:dyDescent="0.25">
      <c r="AC38" s="24"/>
    </row>
    <row r="39" spans="2:29" x14ac:dyDescent="0.25">
      <c r="B39" s="19" t="s">
        <v>31</v>
      </c>
      <c r="C39" s="25"/>
      <c r="D39" s="25"/>
      <c r="AC39" s="24"/>
    </row>
    <row r="40" spans="2:29" x14ac:dyDescent="0.25">
      <c r="B40">
        <v>33</v>
      </c>
      <c r="AC40" s="24"/>
    </row>
    <row r="41" spans="2:29" x14ac:dyDescent="0.25">
      <c r="AC41" s="24"/>
    </row>
    <row r="42" spans="2:29" x14ac:dyDescent="0.25">
      <c r="B42" s="5"/>
      <c r="C42" s="5"/>
      <c r="D42" s="5"/>
      <c r="E42" s="5"/>
      <c r="F42" s="5"/>
      <c r="G42" s="5"/>
      <c r="H42" s="5"/>
      <c r="I42" s="5"/>
      <c r="J42" s="5"/>
      <c r="K42" s="5"/>
      <c r="L42" s="5"/>
      <c r="M42" s="5"/>
      <c r="N42" s="5"/>
      <c r="O42" s="5"/>
      <c r="P42" s="5"/>
      <c r="Q42" s="6"/>
      <c r="R42" s="5"/>
      <c r="S42" s="5"/>
      <c r="T42" s="5"/>
      <c r="U42" s="5"/>
      <c r="V42" s="5"/>
      <c r="W42" s="5"/>
      <c r="X42" s="5"/>
      <c r="Y42" s="5"/>
      <c r="Z42" s="5"/>
      <c r="AA42" s="5"/>
      <c r="AB42" s="5"/>
      <c r="AC42" s="30"/>
    </row>
    <row r="43" spans="2:29" x14ac:dyDescent="0.25">
      <c r="AC43" s="24"/>
    </row>
    <row r="44" spans="2:29" x14ac:dyDescent="0.25">
      <c r="B44" s="19" t="s">
        <v>32</v>
      </c>
      <c r="C44" s="25"/>
      <c r="D44" s="25"/>
      <c r="E44" s="25"/>
      <c r="AC44" s="24"/>
    </row>
    <row r="45" spans="2:29" x14ac:dyDescent="0.25">
      <c r="AC45" s="24"/>
    </row>
    <row r="46" spans="2:29" x14ac:dyDescent="0.25">
      <c r="AC46" s="24"/>
    </row>
    <row r="47" spans="2:29" x14ac:dyDescent="0.25">
      <c r="B47" s="19" t="s">
        <v>33</v>
      </c>
      <c r="C47" s="25"/>
      <c r="G47" s="19" t="s">
        <v>34</v>
      </c>
      <c r="H47" s="25"/>
      <c r="L47" s="19" t="s">
        <v>35</v>
      </c>
      <c r="M47" s="25"/>
      <c r="Q47" s="19" t="s">
        <v>36</v>
      </c>
      <c r="R47" s="25"/>
      <c r="U47" s="19" t="s">
        <v>37</v>
      </c>
      <c r="V47" s="25"/>
      <c r="Z47" s="19" t="s">
        <v>38</v>
      </c>
      <c r="AA47" s="25"/>
      <c r="AC47" s="24"/>
    </row>
    <row r="48" spans="2:29" x14ac:dyDescent="0.25">
      <c r="G48">
        <v>5</v>
      </c>
      <c r="L48">
        <v>3</v>
      </c>
      <c r="Q48">
        <v>2</v>
      </c>
      <c r="R48" s="2"/>
      <c r="U48">
        <v>6</v>
      </c>
      <c r="Z48">
        <v>1</v>
      </c>
      <c r="AC48" s="24"/>
    </row>
    <row r="49" spans="2:29" x14ac:dyDescent="0.25">
      <c r="Q49"/>
      <c r="AC49" s="24"/>
    </row>
    <row r="50" spans="2:29" x14ac:dyDescent="0.25">
      <c r="B50" s="19" t="s">
        <v>39</v>
      </c>
      <c r="C50" s="25"/>
      <c r="G50" s="19" t="s">
        <v>40</v>
      </c>
      <c r="H50" s="25"/>
      <c r="L50" s="19" t="s">
        <v>41</v>
      </c>
      <c r="M50" s="25"/>
      <c r="N50" s="25"/>
      <c r="Q50" s="19" t="s">
        <v>42</v>
      </c>
      <c r="R50" s="25"/>
      <c r="U50" s="19" t="s">
        <v>43</v>
      </c>
      <c r="V50" s="25"/>
      <c r="W50" s="25"/>
      <c r="Z50" s="19" t="s">
        <v>44</v>
      </c>
      <c r="AA50" s="25"/>
      <c r="AB50" s="25"/>
      <c r="AC50" s="24"/>
    </row>
    <row r="51" spans="2:29" x14ac:dyDescent="0.25">
      <c r="B51">
        <v>1</v>
      </c>
      <c r="G51">
        <v>1</v>
      </c>
      <c r="L51">
        <v>5</v>
      </c>
      <c r="Q51">
        <v>4</v>
      </c>
      <c r="U51">
        <v>3</v>
      </c>
      <c r="Z51">
        <v>2</v>
      </c>
      <c r="AC51" s="24"/>
    </row>
  </sheetData>
  <printOptions horizontalCentered="1"/>
  <pageMargins left="0.19685039370078741" right="0.19685039370078741" top="0.39370078740157483" bottom="0.39370078740157483" header="0.31496062992125984" footer="0.31496062992125984"/>
  <pageSetup scale="85"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2:AC66"/>
  <sheetViews>
    <sheetView workbookViewId="0"/>
  </sheetViews>
  <sheetFormatPr baseColWidth="10" defaultColWidth="3.7109375" defaultRowHeight="15" x14ac:dyDescent="0.25"/>
  <cols>
    <col min="2" max="2" width="4" bestFit="1" customWidth="1"/>
    <col min="17" max="17" width="3.7109375" style="2" customWidth="1"/>
    <col min="18" max="18" width="3.5703125" customWidth="1"/>
    <col min="29" max="29" width="15.140625" bestFit="1" customWidth="1"/>
  </cols>
  <sheetData>
    <row r="2" spans="1:29" ht="18.75" x14ac:dyDescent="0.3">
      <c r="B2" s="1" t="s">
        <v>0</v>
      </c>
    </row>
    <row r="3" spans="1:29" ht="15.75" x14ac:dyDescent="0.25">
      <c r="B3" s="3" t="s">
        <v>483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484</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3" customHeight="1" x14ac:dyDescent="0.25">
      <c r="B12" s="133" t="s">
        <v>485</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0" customHeight="1" x14ac:dyDescent="0.25">
      <c r="B15" s="133" t="s">
        <v>486</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487</v>
      </c>
      <c r="C18" s="14"/>
      <c r="D18" s="14"/>
      <c r="E18" s="14"/>
      <c r="F18" s="14"/>
      <c r="G18" s="14"/>
      <c r="H18" s="14"/>
      <c r="I18" s="14"/>
      <c r="J18" s="14"/>
      <c r="K18" s="14"/>
      <c r="L18" s="14"/>
      <c r="M18" s="14"/>
      <c r="N18" s="14"/>
      <c r="O18" s="14"/>
      <c r="P18" s="14"/>
      <c r="Q18" s="15"/>
      <c r="R18" s="13" t="s">
        <v>9</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367</v>
      </c>
      <c r="C21" s="14"/>
      <c r="D21" s="14"/>
      <c r="E21" s="14"/>
      <c r="F21" s="14"/>
      <c r="G21" s="14"/>
      <c r="H21" s="14"/>
      <c r="I21" s="14"/>
      <c r="J21" s="14"/>
      <c r="K21" s="14"/>
      <c r="L21" s="14"/>
      <c r="M21" s="14"/>
      <c r="N21" s="14"/>
      <c r="O21" s="14"/>
      <c r="P21" s="14"/>
      <c r="Q21" s="15"/>
      <c r="R21" s="150">
        <v>15000</v>
      </c>
      <c r="S21" s="150"/>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13500</v>
      </c>
    </row>
    <row r="27" spans="1:29" x14ac:dyDescent="0.25">
      <c r="B27" s="23">
        <v>215</v>
      </c>
      <c r="C27" s="23" t="s">
        <v>52</v>
      </c>
      <c r="AC27" s="37">
        <v>1700</v>
      </c>
    </row>
    <row r="28" spans="1:29" x14ac:dyDescent="0.25">
      <c r="B28" s="23">
        <v>217</v>
      </c>
      <c r="C28" s="23" t="s">
        <v>188</v>
      </c>
      <c r="AC28" s="65">
        <v>10000</v>
      </c>
    </row>
    <row r="29" spans="1:29" x14ac:dyDescent="0.25">
      <c r="B29" s="23">
        <v>218</v>
      </c>
      <c r="C29" s="23" t="s">
        <v>104</v>
      </c>
      <c r="AB29" s="39"/>
      <c r="AC29" s="24">
        <v>7000</v>
      </c>
    </row>
    <row r="30" spans="1:29" x14ac:dyDescent="0.25">
      <c r="B30" s="23">
        <v>239</v>
      </c>
      <c r="C30" s="23" t="s">
        <v>488</v>
      </c>
      <c r="AC30" s="24">
        <v>5000</v>
      </c>
    </row>
    <row r="31" spans="1:29" x14ac:dyDescent="0.25">
      <c r="B31" s="23">
        <v>241</v>
      </c>
      <c r="C31" s="23" t="s">
        <v>368</v>
      </c>
      <c r="AC31" s="24">
        <v>2500</v>
      </c>
    </row>
    <row r="32" spans="1:29" x14ac:dyDescent="0.25">
      <c r="B32" s="23">
        <v>243</v>
      </c>
      <c r="C32" s="23" t="s">
        <v>288</v>
      </c>
      <c r="AC32" s="24">
        <v>2500</v>
      </c>
    </row>
    <row r="33" spans="2:29" x14ac:dyDescent="0.25">
      <c r="B33" s="23">
        <v>244</v>
      </c>
      <c r="C33" s="23" t="s">
        <v>370</v>
      </c>
      <c r="AC33" s="24">
        <v>2500</v>
      </c>
    </row>
    <row r="34" spans="2:29" x14ac:dyDescent="0.25">
      <c r="B34" s="11">
        <v>249</v>
      </c>
      <c r="C34" s="11" t="s">
        <v>166</v>
      </c>
      <c r="AC34" s="24">
        <v>5000</v>
      </c>
    </row>
    <row r="35" spans="2:29" x14ac:dyDescent="0.25">
      <c r="B35" s="11">
        <v>253</v>
      </c>
      <c r="C35" s="11" t="s">
        <v>489</v>
      </c>
      <c r="AC35" s="24">
        <v>2500</v>
      </c>
    </row>
    <row r="36" spans="2:29" x14ac:dyDescent="0.25">
      <c r="B36" s="11">
        <v>271</v>
      </c>
      <c r="C36" s="23" t="s">
        <v>107</v>
      </c>
      <c r="AC36" s="24">
        <v>3750</v>
      </c>
    </row>
    <row r="37" spans="2:29" x14ac:dyDescent="0.25">
      <c r="B37" s="11">
        <v>291</v>
      </c>
      <c r="C37" s="23" t="s">
        <v>282</v>
      </c>
      <c r="AC37" s="24">
        <v>3750</v>
      </c>
    </row>
    <row r="38" spans="2:29" x14ac:dyDescent="0.25">
      <c r="B38" s="23">
        <v>361</v>
      </c>
      <c r="C38" s="23" t="s">
        <v>125</v>
      </c>
      <c r="AC38" s="24">
        <v>10000</v>
      </c>
    </row>
    <row r="39" spans="2:29" x14ac:dyDescent="0.25">
      <c r="B39" s="11">
        <v>363</v>
      </c>
      <c r="C39" s="11" t="s">
        <v>112</v>
      </c>
      <c r="AC39" s="24">
        <v>10000</v>
      </c>
    </row>
    <row r="40" spans="2:29" x14ac:dyDescent="0.25">
      <c r="B40" s="11">
        <v>364</v>
      </c>
      <c r="C40" s="11" t="s">
        <v>458</v>
      </c>
      <c r="AC40" s="24">
        <v>2500</v>
      </c>
    </row>
    <row r="41" spans="2:29" x14ac:dyDescent="0.25">
      <c r="B41" s="11">
        <v>372</v>
      </c>
      <c r="C41" s="11" t="s">
        <v>20</v>
      </c>
      <c r="AC41" s="24">
        <v>10400</v>
      </c>
    </row>
    <row r="42" spans="2:29" x14ac:dyDescent="0.25">
      <c r="B42" s="11">
        <v>375</v>
      </c>
      <c r="C42" s="11" t="s">
        <v>21</v>
      </c>
      <c r="AC42" s="24">
        <v>8400</v>
      </c>
    </row>
    <row r="43" spans="2:29" x14ac:dyDescent="0.25">
      <c r="B43" s="11">
        <v>382</v>
      </c>
      <c r="C43" s="11" t="s">
        <v>113</v>
      </c>
      <c r="AC43" s="24">
        <v>150000</v>
      </c>
    </row>
    <row r="45" spans="2:29" x14ac:dyDescent="0.25">
      <c r="AA45" s="25"/>
      <c r="AB45" s="26" t="s">
        <v>27</v>
      </c>
      <c r="AC45" s="27">
        <f>SUM(AC26:AC43)</f>
        <v>251000</v>
      </c>
    </row>
    <row r="46" spans="2:29" x14ac:dyDescent="0.25">
      <c r="B46" s="5"/>
      <c r="C46" s="5"/>
      <c r="D46" s="5"/>
      <c r="E46" s="5"/>
      <c r="F46" s="5"/>
      <c r="G46" s="5"/>
      <c r="H46" s="5"/>
      <c r="I46" s="5"/>
      <c r="J46" s="5"/>
      <c r="K46" s="5"/>
      <c r="L46" s="5"/>
      <c r="M46" s="5"/>
      <c r="N46" s="5"/>
      <c r="O46" s="5"/>
      <c r="P46" s="5"/>
      <c r="Q46" s="6"/>
      <c r="R46" s="5"/>
      <c r="S46" s="5"/>
      <c r="T46" s="5"/>
      <c r="U46" s="5"/>
      <c r="V46" s="5"/>
      <c r="W46" s="5"/>
      <c r="X46" s="5"/>
      <c r="Y46" s="5"/>
      <c r="Z46" s="5"/>
      <c r="AA46" s="5"/>
      <c r="AB46" s="5"/>
      <c r="AC46" s="30"/>
    </row>
    <row r="47" spans="2:29" x14ac:dyDescent="0.25">
      <c r="AC47" s="24"/>
    </row>
    <row r="48" spans="2:29" x14ac:dyDescent="0.25">
      <c r="B48" s="19" t="s">
        <v>28</v>
      </c>
      <c r="C48" s="25"/>
      <c r="D48" s="25"/>
      <c r="R48" s="19" t="s">
        <v>29</v>
      </c>
      <c r="S48" s="25"/>
      <c r="T48" s="25"/>
      <c r="AC48" s="24"/>
    </row>
    <row r="49" spans="2:29" ht="15" customHeight="1" x14ac:dyDescent="0.25">
      <c r="B49" s="31" t="s">
        <v>490</v>
      </c>
      <c r="R49" s="135" t="s">
        <v>491</v>
      </c>
      <c r="S49" s="135"/>
      <c r="T49" s="135"/>
      <c r="U49" s="135"/>
      <c r="V49" s="135"/>
      <c r="W49" s="135"/>
      <c r="X49" s="135"/>
      <c r="Y49" s="135"/>
      <c r="Z49" s="135"/>
      <c r="AA49" s="135"/>
      <c r="AB49" s="135"/>
      <c r="AC49" s="57"/>
    </row>
    <row r="50" spans="2:29" x14ac:dyDescent="0.25">
      <c r="AC50" s="24"/>
    </row>
    <row r="51" spans="2:29" x14ac:dyDescent="0.25">
      <c r="B51" s="19" t="s">
        <v>30</v>
      </c>
      <c r="C51" s="25"/>
      <c r="D51" s="25"/>
      <c r="AC51" s="24"/>
    </row>
    <row r="52" spans="2:29" x14ac:dyDescent="0.25">
      <c r="B52">
        <v>0</v>
      </c>
      <c r="AC52" s="24"/>
    </row>
    <row r="53" spans="2:29" x14ac:dyDescent="0.25">
      <c r="AC53" s="24"/>
    </row>
    <row r="54" spans="2:29" x14ac:dyDescent="0.25">
      <c r="B54" s="19" t="s">
        <v>31</v>
      </c>
      <c r="C54" s="25"/>
      <c r="D54" s="25"/>
      <c r="AC54" s="24"/>
    </row>
    <row r="55" spans="2:29" x14ac:dyDescent="0.25">
      <c r="B55">
        <v>274</v>
      </c>
      <c r="AC55" s="24"/>
    </row>
    <row r="56" spans="2:29" x14ac:dyDescent="0.25">
      <c r="AC56" s="24"/>
    </row>
    <row r="57" spans="2:29" x14ac:dyDescent="0.25">
      <c r="B57" s="5"/>
      <c r="C57" s="5"/>
      <c r="D57" s="5"/>
      <c r="E57" s="5"/>
      <c r="F57" s="5"/>
      <c r="G57" s="5"/>
      <c r="H57" s="5"/>
      <c r="I57" s="5"/>
      <c r="J57" s="5"/>
      <c r="K57" s="5"/>
      <c r="L57" s="5"/>
      <c r="M57" s="5"/>
      <c r="N57" s="5"/>
      <c r="O57" s="5"/>
      <c r="P57" s="5"/>
      <c r="Q57" s="6"/>
      <c r="R57" s="5"/>
      <c r="S57" s="5"/>
      <c r="T57" s="5"/>
      <c r="U57" s="5"/>
      <c r="V57" s="5"/>
      <c r="W57" s="5"/>
      <c r="X57" s="5"/>
      <c r="Y57" s="5"/>
      <c r="Z57" s="5"/>
      <c r="AA57" s="5"/>
      <c r="AB57" s="5"/>
      <c r="AC57" s="30"/>
    </row>
    <row r="58" spans="2:29" x14ac:dyDescent="0.25">
      <c r="AC58" s="24"/>
    </row>
    <row r="59" spans="2:29" x14ac:dyDescent="0.25">
      <c r="B59" s="19" t="s">
        <v>32</v>
      </c>
      <c r="C59" s="25"/>
      <c r="D59" s="25"/>
      <c r="E59" s="25"/>
      <c r="AC59" s="24"/>
    </row>
    <row r="60" spans="2:29" x14ac:dyDescent="0.25">
      <c r="AC60" s="24"/>
    </row>
    <row r="61" spans="2:29" x14ac:dyDescent="0.25">
      <c r="AC61" s="24"/>
    </row>
    <row r="62" spans="2:29" x14ac:dyDescent="0.25">
      <c r="B62" s="19" t="s">
        <v>33</v>
      </c>
      <c r="C62" s="25"/>
      <c r="G62" s="19" t="s">
        <v>34</v>
      </c>
      <c r="H62" s="25"/>
      <c r="L62" s="19" t="s">
        <v>35</v>
      </c>
      <c r="M62" s="25"/>
      <c r="Q62" s="19" t="s">
        <v>36</v>
      </c>
      <c r="R62" s="25"/>
      <c r="U62" s="19" t="s">
        <v>37</v>
      </c>
      <c r="V62" s="25"/>
      <c r="Z62" s="19" t="s">
        <v>38</v>
      </c>
      <c r="AA62" s="25"/>
      <c r="AC62" s="24"/>
    </row>
    <row r="63" spans="2:29" x14ac:dyDescent="0.25">
      <c r="B63">
        <v>21</v>
      </c>
      <c r="G63">
        <v>23</v>
      </c>
      <c r="L63">
        <v>23</v>
      </c>
      <c r="Q63">
        <v>23</v>
      </c>
      <c r="R63" s="2"/>
      <c r="U63">
        <v>23</v>
      </c>
      <c r="Z63">
        <v>23</v>
      </c>
      <c r="AC63" s="24"/>
    </row>
    <row r="64" spans="2:29" x14ac:dyDescent="0.25">
      <c r="Q64"/>
      <c r="AC64" s="24"/>
    </row>
    <row r="65" spans="2:29" x14ac:dyDescent="0.25">
      <c r="B65" s="19" t="s">
        <v>39</v>
      </c>
      <c r="C65" s="25"/>
      <c r="G65" s="19" t="s">
        <v>40</v>
      </c>
      <c r="H65" s="25"/>
      <c r="L65" s="19" t="s">
        <v>41</v>
      </c>
      <c r="M65" s="25"/>
      <c r="N65" s="25"/>
      <c r="Q65" s="19" t="s">
        <v>42</v>
      </c>
      <c r="R65" s="25"/>
      <c r="U65" s="19" t="s">
        <v>43</v>
      </c>
      <c r="V65" s="25"/>
      <c r="W65" s="25"/>
      <c r="Z65" s="19" t="s">
        <v>44</v>
      </c>
      <c r="AA65" s="25"/>
      <c r="AB65" s="25"/>
      <c r="AC65" s="24"/>
    </row>
    <row r="66" spans="2:29" x14ac:dyDescent="0.25">
      <c r="B66">
        <v>23</v>
      </c>
      <c r="G66">
        <v>23</v>
      </c>
      <c r="L66">
        <v>23</v>
      </c>
      <c r="Q66">
        <v>23</v>
      </c>
      <c r="U66">
        <v>23</v>
      </c>
      <c r="Z66">
        <v>23</v>
      </c>
      <c r="AC66" s="24"/>
    </row>
  </sheetData>
  <mergeCells count="4">
    <mergeCell ref="B12:AC12"/>
    <mergeCell ref="B15:AC15"/>
    <mergeCell ref="R21:S21"/>
    <mergeCell ref="R49:AB49"/>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2:AC56"/>
  <sheetViews>
    <sheetView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483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492</v>
      </c>
      <c r="C9" s="14"/>
      <c r="D9" s="14"/>
      <c r="E9" s="14"/>
      <c r="F9" s="14"/>
      <c r="G9" s="14"/>
      <c r="H9" s="14"/>
      <c r="I9" s="14"/>
      <c r="J9" s="14"/>
      <c r="K9" s="14"/>
      <c r="L9" s="14"/>
      <c r="M9" s="14"/>
      <c r="N9" s="14"/>
      <c r="O9" s="14"/>
      <c r="P9" s="14"/>
      <c r="Q9" s="15"/>
      <c r="R9" s="14"/>
      <c r="S9" s="14"/>
      <c r="T9" s="14"/>
      <c r="U9" s="14"/>
      <c r="V9" s="14"/>
      <c r="W9" s="14"/>
      <c r="X9" s="14"/>
      <c r="Y9" s="14"/>
      <c r="Z9" s="14"/>
      <c r="AA9" s="14"/>
      <c r="AB9" s="14"/>
      <c r="AC9" s="75"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29.25" customHeight="1" x14ac:dyDescent="0.25">
      <c r="B12" s="154" t="s">
        <v>493</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2.25" customHeight="1" x14ac:dyDescent="0.25">
      <c r="B15" s="154" t="s">
        <v>494</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7" t="s">
        <v>495</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7" t="s">
        <v>382</v>
      </c>
      <c r="C21" s="14"/>
      <c r="D21" s="14"/>
      <c r="E21" s="14"/>
      <c r="F21" s="14"/>
      <c r="G21" s="14"/>
      <c r="H21" s="14"/>
      <c r="I21" s="14"/>
      <c r="J21" s="14"/>
      <c r="K21" s="14"/>
      <c r="L21" s="14"/>
      <c r="M21" s="14"/>
      <c r="N21" s="14"/>
      <c r="O21" s="14"/>
      <c r="P21" s="14"/>
      <c r="Q21" s="15"/>
      <c r="R21" s="155">
        <v>250000</v>
      </c>
      <c r="S21" s="155"/>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13500</v>
      </c>
    </row>
    <row r="27" spans="1:29" x14ac:dyDescent="0.25">
      <c r="B27" s="23">
        <v>215</v>
      </c>
      <c r="C27" s="23" t="s">
        <v>52</v>
      </c>
      <c r="AC27" s="24">
        <v>1700</v>
      </c>
    </row>
    <row r="28" spans="1:29" x14ac:dyDescent="0.25">
      <c r="B28" s="23">
        <v>241</v>
      </c>
      <c r="C28" s="23" t="s">
        <v>368</v>
      </c>
      <c r="AC28" s="24">
        <v>2500</v>
      </c>
    </row>
    <row r="29" spans="1:29" x14ac:dyDescent="0.25">
      <c r="B29" s="23">
        <v>242</v>
      </c>
      <c r="C29" s="23" t="s">
        <v>369</v>
      </c>
      <c r="AC29" s="24">
        <v>5000</v>
      </c>
    </row>
    <row r="30" spans="1:29" x14ac:dyDescent="0.25">
      <c r="B30" s="23">
        <v>243</v>
      </c>
      <c r="C30" s="23" t="s">
        <v>288</v>
      </c>
      <c r="AC30" s="24">
        <v>2500</v>
      </c>
    </row>
    <row r="31" spans="1:29" x14ac:dyDescent="0.25">
      <c r="B31" s="23">
        <v>244</v>
      </c>
      <c r="C31" s="23" t="s">
        <v>370</v>
      </c>
      <c r="AC31" s="24">
        <v>12500</v>
      </c>
    </row>
    <row r="32" spans="1:29" x14ac:dyDescent="0.25">
      <c r="B32" s="23">
        <v>245</v>
      </c>
      <c r="C32" s="23" t="s">
        <v>496</v>
      </c>
      <c r="AC32" s="24">
        <v>5000</v>
      </c>
    </row>
    <row r="33" spans="2:29" x14ac:dyDescent="0.25">
      <c r="B33" s="23">
        <v>246</v>
      </c>
      <c r="C33" s="23" t="s">
        <v>67</v>
      </c>
      <c r="AC33" s="24">
        <v>15000</v>
      </c>
    </row>
    <row r="34" spans="2:29" x14ac:dyDescent="0.25">
      <c r="B34" s="23">
        <v>247</v>
      </c>
      <c r="C34" s="23" t="s">
        <v>230</v>
      </c>
      <c r="AC34" s="24">
        <v>5000</v>
      </c>
    </row>
    <row r="35" spans="2:29" x14ac:dyDescent="0.25">
      <c r="B35" s="11">
        <v>249</v>
      </c>
      <c r="C35" s="11" t="s">
        <v>166</v>
      </c>
      <c r="AC35" s="24">
        <v>15000</v>
      </c>
    </row>
    <row r="36" spans="2:29" x14ac:dyDescent="0.25">
      <c r="B36" s="11">
        <v>261</v>
      </c>
      <c r="C36" s="11" t="s">
        <v>18</v>
      </c>
      <c r="AC36" s="24">
        <v>25000</v>
      </c>
    </row>
    <row r="37" spans="2:29" x14ac:dyDescent="0.25">
      <c r="B37" s="11">
        <v>271</v>
      </c>
      <c r="C37" s="23" t="s">
        <v>107</v>
      </c>
      <c r="AC37" s="24">
        <v>53750</v>
      </c>
    </row>
    <row r="38" spans="2:29" x14ac:dyDescent="0.25">
      <c r="B38" s="11">
        <v>291</v>
      </c>
      <c r="C38" s="23" t="s">
        <v>282</v>
      </c>
      <c r="AC38" s="24">
        <v>13750</v>
      </c>
    </row>
    <row r="39" spans="2:29" x14ac:dyDescent="0.25">
      <c r="B39" s="23">
        <v>292</v>
      </c>
      <c r="C39" s="23" t="s">
        <v>69</v>
      </c>
      <c r="AC39" s="24">
        <v>5000</v>
      </c>
    </row>
    <row r="40" spans="2:29" x14ac:dyDescent="0.25">
      <c r="B40" s="23">
        <v>293</v>
      </c>
      <c r="C40" s="23" t="s">
        <v>497</v>
      </c>
      <c r="AC40" s="24">
        <v>15000</v>
      </c>
    </row>
    <row r="41" spans="2:29" x14ac:dyDescent="0.25">
      <c r="B41" s="23">
        <v>294</v>
      </c>
      <c r="C41" s="23" t="s">
        <v>108</v>
      </c>
      <c r="AC41" s="24">
        <v>5000</v>
      </c>
    </row>
    <row r="42" spans="2:29" x14ac:dyDescent="0.25">
      <c r="B42" s="23">
        <v>312</v>
      </c>
      <c r="C42" s="23" t="s">
        <v>371</v>
      </c>
      <c r="AC42" s="24">
        <v>2500</v>
      </c>
    </row>
    <row r="43" spans="2:29" x14ac:dyDescent="0.25">
      <c r="B43" s="11">
        <v>318</v>
      </c>
      <c r="C43" s="11" t="s">
        <v>70</v>
      </c>
      <c r="AC43" s="24">
        <v>1500</v>
      </c>
    </row>
    <row r="44" spans="2:29" x14ac:dyDescent="0.25">
      <c r="B44" s="11">
        <v>351</v>
      </c>
      <c r="C44" s="11" t="s">
        <v>73</v>
      </c>
      <c r="AC44" s="24">
        <v>3000</v>
      </c>
    </row>
    <row r="45" spans="2:29" x14ac:dyDescent="0.25">
      <c r="B45" s="11">
        <v>352</v>
      </c>
      <c r="C45" s="11" t="s">
        <v>498</v>
      </c>
      <c r="AC45" s="24">
        <v>30500</v>
      </c>
    </row>
    <row r="46" spans="2:29" x14ac:dyDescent="0.25">
      <c r="B46" s="23">
        <v>359</v>
      </c>
      <c r="C46" s="23" t="s">
        <v>203</v>
      </c>
      <c r="AC46" s="24">
        <v>10000</v>
      </c>
    </row>
    <row r="47" spans="2:29" x14ac:dyDescent="0.25">
      <c r="B47" s="23">
        <v>361</v>
      </c>
      <c r="C47" s="23" t="s">
        <v>125</v>
      </c>
      <c r="AC47" s="24">
        <v>12500</v>
      </c>
    </row>
    <row r="48" spans="2:29" x14ac:dyDescent="0.25">
      <c r="B48" s="11">
        <v>363</v>
      </c>
      <c r="C48" s="11" t="s">
        <v>112</v>
      </c>
      <c r="AC48" s="24">
        <v>17000</v>
      </c>
    </row>
    <row r="49" spans="2:29" x14ac:dyDescent="0.25">
      <c r="B49" s="11">
        <v>364</v>
      </c>
      <c r="C49" s="11" t="s">
        <v>458</v>
      </c>
      <c r="AC49" s="24">
        <v>2500</v>
      </c>
    </row>
    <row r="50" spans="2:29" x14ac:dyDescent="0.25">
      <c r="B50" s="11">
        <v>371</v>
      </c>
      <c r="C50" s="11" t="s">
        <v>19</v>
      </c>
      <c r="AC50" s="24">
        <v>50000</v>
      </c>
    </row>
    <row r="51" spans="2:29" x14ac:dyDescent="0.25">
      <c r="B51" s="11">
        <v>372</v>
      </c>
      <c r="C51" s="11" t="s">
        <v>20</v>
      </c>
      <c r="AC51" s="24">
        <v>8300</v>
      </c>
    </row>
    <row r="52" spans="2:29" x14ac:dyDescent="0.25">
      <c r="B52" s="11">
        <v>375</v>
      </c>
      <c r="C52" s="11" t="s">
        <v>21</v>
      </c>
      <c r="AC52" s="24">
        <v>8300</v>
      </c>
    </row>
    <row r="54" spans="2:29" x14ac:dyDescent="0.25">
      <c r="AA54" s="25"/>
      <c r="AB54" s="26" t="s">
        <v>27</v>
      </c>
      <c r="AC54" s="27">
        <f>SUM(AC26:AC52)</f>
        <v>341300</v>
      </c>
    </row>
    <row r="55" spans="2:29" x14ac:dyDescent="0.25">
      <c r="AC55" s="29"/>
    </row>
    <row r="56" spans="2:29" x14ac:dyDescent="0.25">
      <c r="B56" s="5"/>
      <c r="C56" s="5"/>
      <c r="D56" s="5"/>
      <c r="E56" s="5"/>
      <c r="F56" s="5"/>
      <c r="G56" s="5"/>
      <c r="H56" s="5"/>
      <c r="I56" s="5"/>
      <c r="J56" s="5"/>
      <c r="K56" s="5"/>
      <c r="L56" s="5"/>
      <c r="M56" s="5"/>
      <c r="N56" s="5"/>
      <c r="O56" s="5"/>
      <c r="P56" s="5"/>
      <c r="Q56" s="6"/>
      <c r="R56" s="5"/>
      <c r="S56" s="5"/>
      <c r="T56" s="5"/>
      <c r="U56" s="5"/>
      <c r="V56" s="5"/>
      <c r="W56" s="5"/>
      <c r="X56" s="5"/>
      <c r="Y56" s="5"/>
      <c r="Z56" s="5"/>
      <c r="AA56" s="5"/>
      <c r="AB56" s="5"/>
      <c r="AC56" s="30"/>
    </row>
  </sheetData>
  <mergeCells count="3">
    <mergeCell ref="B12:AC12"/>
    <mergeCell ref="B15:AC15"/>
    <mergeCell ref="R21:S21"/>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2:AC56"/>
  <sheetViews>
    <sheetView topLeftCell="A25"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483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499</v>
      </c>
      <c r="C9" s="14"/>
      <c r="D9" s="14"/>
      <c r="E9" s="14"/>
      <c r="F9" s="14"/>
      <c r="G9" s="14"/>
      <c r="H9" s="14"/>
      <c r="I9" s="14"/>
      <c r="J9" s="14"/>
      <c r="K9" s="14"/>
      <c r="L9" s="14"/>
      <c r="M9" s="14"/>
      <c r="N9" s="14"/>
      <c r="O9" s="14"/>
      <c r="P9" s="14"/>
      <c r="Q9" s="15"/>
      <c r="R9" s="14"/>
      <c r="S9" s="14"/>
      <c r="T9" s="14"/>
      <c r="U9" s="14"/>
      <c r="V9" s="14"/>
      <c r="W9" s="14"/>
      <c r="X9" s="14"/>
      <c r="Y9" s="14"/>
      <c r="Z9" s="14"/>
      <c r="AA9" s="14"/>
      <c r="AB9" s="14"/>
      <c r="AC9" s="75"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2.25" customHeight="1" x14ac:dyDescent="0.25">
      <c r="B12" s="149" t="s">
        <v>500</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0.75" customHeight="1" x14ac:dyDescent="0.25">
      <c r="B15" s="149" t="s">
        <v>501</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7" t="s">
        <v>502</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7" t="s">
        <v>367</v>
      </c>
      <c r="C21" s="14"/>
      <c r="D21" s="14"/>
      <c r="E21" s="14"/>
      <c r="F21" s="14"/>
      <c r="G21" s="14"/>
      <c r="H21" s="14"/>
      <c r="I21" s="14"/>
      <c r="J21" s="14"/>
      <c r="K21" s="14"/>
      <c r="L21" s="14"/>
      <c r="M21" s="14"/>
      <c r="N21" s="14"/>
      <c r="O21" s="14"/>
      <c r="P21" s="14"/>
      <c r="Q21" s="15"/>
      <c r="R21" s="156">
        <v>250000</v>
      </c>
      <c r="S21" s="156"/>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215</v>
      </c>
      <c r="C26" s="23" t="s">
        <v>52</v>
      </c>
      <c r="AC26" s="24">
        <v>1600</v>
      </c>
    </row>
    <row r="27" spans="1:29" x14ac:dyDescent="0.25">
      <c r="B27" s="11">
        <v>363</v>
      </c>
      <c r="C27" s="11" t="s">
        <v>112</v>
      </c>
      <c r="AC27" s="24">
        <v>16000</v>
      </c>
    </row>
    <row r="28" spans="1:29" x14ac:dyDescent="0.25">
      <c r="B28" s="11">
        <v>371</v>
      </c>
      <c r="C28" s="11" t="s">
        <v>19</v>
      </c>
      <c r="AC28" s="24">
        <v>30000</v>
      </c>
    </row>
    <row r="29" spans="1:29" x14ac:dyDescent="0.25">
      <c r="B29" s="11">
        <v>372</v>
      </c>
      <c r="C29" s="11" t="s">
        <v>20</v>
      </c>
      <c r="AC29" s="24">
        <v>10300</v>
      </c>
    </row>
    <row r="30" spans="1:29" x14ac:dyDescent="0.25">
      <c r="B30" s="11">
        <v>375</v>
      </c>
      <c r="C30" s="11" t="s">
        <v>21</v>
      </c>
      <c r="AC30" s="24">
        <v>6300</v>
      </c>
    </row>
    <row r="31" spans="1:29" x14ac:dyDescent="0.25">
      <c r="B31" s="11">
        <v>382</v>
      </c>
      <c r="C31" s="11" t="s">
        <v>113</v>
      </c>
      <c r="AC31" s="24">
        <v>1100000</v>
      </c>
    </row>
    <row r="33" spans="2:29" x14ac:dyDescent="0.25">
      <c r="AA33" s="25"/>
      <c r="AB33" s="26" t="s">
        <v>27</v>
      </c>
      <c r="AC33" s="27">
        <f>SUM(AC26:AC31)</f>
        <v>1164200</v>
      </c>
    </row>
    <row r="34" spans="2:29" x14ac:dyDescent="0.25">
      <c r="X34" s="28"/>
      <c r="Y34" s="28"/>
      <c r="Z34" s="28"/>
      <c r="AA34" s="28"/>
      <c r="AB34" s="28"/>
      <c r="AC34" s="29"/>
    </row>
    <row r="35" spans="2:29" x14ac:dyDescent="0.25">
      <c r="AC35" s="29"/>
    </row>
    <row r="36" spans="2:29" x14ac:dyDescent="0.25">
      <c r="B36" s="5"/>
      <c r="C36" s="5"/>
      <c r="D36" s="5"/>
      <c r="E36" s="5"/>
      <c r="F36" s="5"/>
      <c r="G36" s="5"/>
      <c r="H36" s="5"/>
      <c r="I36" s="5"/>
      <c r="J36" s="5"/>
      <c r="K36" s="5"/>
      <c r="L36" s="5"/>
      <c r="M36" s="5"/>
      <c r="N36" s="5"/>
      <c r="O36" s="5"/>
      <c r="P36" s="5"/>
      <c r="Q36" s="6"/>
      <c r="R36" s="5"/>
      <c r="S36" s="5"/>
      <c r="T36" s="5"/>
      <c r="U36" s="5"/>
      <c r="V36" s="5"/>
      <c r="W36" s="5"/>
      <c r="X36" s="5"/>
      <c r="Y36" s="5"/>
      <c r="Z36" s="5"/>
      <c r="AA36" s="5"/>
      <c r="AB36" s="5"/>
      <c r="AC36" s="30"/>
    </row>
    <row r="37" spans="2:29" x14ac:dyDescent="0.25">
      <c r="AC37" s="24"/>
    </row>
    <row r="38" spans="2:29" x14ac:dyDescent="0.25">
      <c r="B38" s="19" t="s">
        <v>28</v>
      </c>
      <c r="C38" s="25"/>
      <c r="D38" s="25"/>
      <c r="R38" s="19" t="s">
        <v>29</v>
      </c>
      <c r="S38" s="25"/>
      <c r="T38" s="25"/>
      <c r="AC38" s="24"/>
    </row>
    <row r="39" spans="2:29" x14ac:dyDescent="0.25">
      <c r="B39" s="31" t="s">
        <v>503</v>
      </c>
      <c r="R39" t="s">
        <v>504</v>
      </c>
      <c r="S39" s="32"/>
      <c r="T39" s="32"/>
      <c r="U39" s="32"/>
      <c r="V39" s="32"/>
      <c r="W39" s="32"/>
      <c r="X39" s="32"/>
      <c r="Y39" s="32"/>
      <c r="Z39" s="32"/>
      <c r="AA39" s="32"/>
      <c r="AB39" s="32"/>
      <c r="AC39" s="32"/>
    </row>
    <row r="40" spans="2:29" x14ac:dyDescent="0.25">
      <c r="AC40" s="24"/>
    </row>
    <row r="41" spans="2:29" x14ac:dyDescent="0.25">
      <c r="B41" s="19" t="s">
        <v>30</v>
      </c>
      <c r="C41" s="25"/>
      <c r="D41" s="25"/>
      <c r="AC41" s="24"/>
    </row>
    <row r="42" spans="2:29" x14ac:dyDescent="0.25">
      <c r="B42">
        <v>0</v>
      </c>
      <c r="AC42" s="24"/>
    </row>
    <row r="43" spans="2:29" x14ac:dyDescent="0.25">
      <c r="AC43" s="24"/>
    </row>
    <row r="44" spans="2:29" x14ac:dyDescent="0.25">
      <c r="B44" s="19" t="s">
        <v>31</v>
      </c>
      <c r="C44" s="25"/>
      <c r="D44" s="25"/>
      <c r="AC44" s="24"/>
    </row>
    <row r="45" spans="2:29" x14ac:dyDescent="0.25">
      <c r="B45">
        <v>15</v>
      </c>
      <c r="AC45" s="24"/>
    </row>
    <row r="46" spans="2:29" x14ac:dyDescent="0.25">
      <c r="AC46" s="24"/>
    </row>
    <row r="47" spans="2:29" x14ac:dyDescent="0.25">
      <c r="B47" s="5"/>
      <c r="C47" s="5"/>
      <c r="D47" s="5"/>
      <c r="E47" s="5"/>
      <c r="F47" s="5"/>
      <c r="G47" s="5"/>
      <c r="H47" s="5"/>
      <c r="I47" s="5"/>
      <c r="J47" s="5"/>
      <c r="K47" s="5"/>
      <c r="L47" s="5"/>
      <c r="M47" s="5"/>
      <c r="N47" s="5"/>
      <c r="O47" s="5"/>
      <c r="P47" s="5"/>
      <c r="Q47" s="6"/>
      <c r="R47" s="5"/>
      <c r="S47" s="5"/>
      <c r="T47" s="5"/>
      <c r="U47" s="5"/>
      <c r="V47" s="5"/>
      <c r="W47" s="5"/>
      <c r="X47" s="5"/>
      <c r="Y47" s="5"/>
      <c r="Z47" s="5"/>
      <c r="AA47" s="5"/>
      <c r="AB47" s="5"/>
      <c r="AC47" s="30"/>
    </row>
    <row r="48" spans="2:29" x14ac:dyDescent="0.25">
      <c r="AC48" s="24"/>
    </row>
    <row r="49" spans="2:29" x14ac:dyDescent="0.25">
      <c r="B49" s="19" t="s">
        <v>32</v>
      </c>
      <c r="C49" s="25"/>
      <c r="D49" s="25"/>
      <c r="E49" s="25"/>
      <c r="AC49" s="24"/>
    </row>
    <row r="50" spans="2:29" x14ac:dyDescent="0.25">
      <c r="AC50" s="24"/>
    </row>
    <row r="51" spans="2:29" x14ac:dyDescent="0.25">
      <c r="AC51" s="24"/>
    </row>
    <row r="52" spans="2:29" x14ac:dyDescent="0.25">
      <c r="B52" s="19" t="s">
        <v>33</v>
      </c>
      <c r="C52" s="25"/>
      <c r="G52" s="19" t="s">
        <v>34</v>
      </c>
      <c r="H52" s="25"/>
      <c r="L52" s="19" t="s">
        <v>35</v>
      </c>
      <c r="M52" s="25"/>
      <c r="Q52" s="19" t="s">
        <v>36</v>
      </c>
      <c r="R52" s="25"/>
      <c r="U52" s="19" t="s">
        <v>37</v>
      </c>
      <c r="V52" s="25"/>
      <c r="Z52" s="19" t="s">
        <v>38</v>
      </c>
      <c r="AA52" s="25"/>
      <c r="AC52" s="24"/>
    </row>
    <row r="53" spans="2:29" x14ac:dyDescent="0.25">
      <c r="Q53">
        <v>4</v>
      </c>
      <c r="R53" s="2"/>
      <c r="U53">
        <v>9</v>
      </c>
      <c r="AC53" s="24"/>
    </row>
    <row r="54" spans="2:29" x14ac:dyDescent="0.25">
      <c r="Q54"/>
      <c r="AC54" s="24"/>
    </row>
    <row r="55" spans="2:29" x14ac:dyDescent="0.25">
      <c r="B55" s="19" t="s">
        <v>39</v>
      </c>
      <c r="C55" s="25"/>
      <c r="G55" s="19" t="s">
        <v>40</v>
      </c>
      <c r="H55" s="25"/>
      <c r="L55" s="19" t="s">
        <v>41</v>
      </c>
      <c r="M55" s="25"/>
      <c r="N55" s="25"/>
      <c r="Q55" s="19" t="s">
        <v>42</v>
      </c>
      <c r="R55" s="25"/>
      <c r="U55" s="19" t="s">
        <v>43</v>
      </c>
      <c r="V55" s="25"/>
      <c r="W55" s="25"/>
      <c r="Z55" s="19" t="s">
        <v>44</v>
      </c>
      <c r="AA55" s="25"/>
      <c r="AB55" s="25"/>
      <c r="AC55" s="24"/>
    </row>
    <row r="56" spans="2:29" x14ac:dyDescent="0.25">
      <c r="L56">
        <v>2</v>
      </c>
      <c r="Q56"/>
      <c r="AC56" s="24"/>
    </row>
  </sheetData>
  <mergeCells count="3">
    <mergeCell ref="B12:AC12"/>
    <mergeCell ref="B15:AC15"/>
    <mergeCell ref="R21:S21"/>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2:AC98"/>
  <sheetViews>
    <sheetView topLeftCell="A16"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483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505</v>
      </c>
      <c r="C9" s="14"/>
      <c r="D9" s="14"/>
      <c r="E9" s="14"/>
      <c r="F9" s="14"/>
      <c r="G9" s="14"/>
      <c r="H9" s="14"/>
      <c r="I9" s="14"/>
      <c r="J9" s="14"/>
      <c r="K9" s="14"/>
      <c r="L9" s="14"/>
      <c r="M9" s="14"/>
      <c r="N9" s="14"/>
      <c r="O9" s="14"/>
      <c r="P9" s="14"/>
      <c r="Q9" s="15"/>
      <c r="R9" s="14"/>
      <c r="S9" s="14"/>
      <c r="T9" s="14"/>
      <c r="U9" s="14"/>
      <c r="V9" s="14"/>
      <c r="W9" s="14"/>
      <c r="X9" s="14"/>
      <c r="Y9" s="14"/>
      <c r="Z9" s="14"/>
      <c r="AA9" s="14"/>
      <c r="AB9" s="14"/>
      <c r="AC9" s="75"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2.25" customHeight="1" x14ac:dyDescent="0.25">
      <c r="B12" s="149" t="s">
        <v>506</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49" t="s">
        <v>507</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508</v>
      </c>
      <c r="C18" s="14"/>
      <c r="D18" s="14"/>
      <c r="E18" s="14"/>
      <c r="F18" s="14"/>
      <c r="G18" s="14"/>
      <c r="H18" s="14"/>
      <c r="I18" s="14"/>
      <c r="J18" s="14"/>
      <c r="K18" s="14"/>
      <c r="L18" s="14"/>
      <c r="M18" s="14"/>
      <c r="N18" s="14"/>
      <c r="O18" s="14"/>
      <c r="P18" s="14"/>
      <c r="Q18" s="15"/>
      <c r="R18" s="7" t="s">
        <v>509</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7" t="s">
        <v>367</v>
      </c>
      <c r="C21" s="14"/>
      <c r="D21" s="14"/>
      <c r="E21" s="14"/>
      <c r="F21" s="14"/>
      <c r="G21" s="14"/>
      <c r="H21" s="14"/>
      <c r="I21" s="14"/>
      <c r="J21" s="14"/>
      <c r="K21" s="14"/>
      <c r="L21" s="14"/>
      <c r="M21" s="14"/>
      <c r="N21" s="14"/>
      <c r="O21" s="14"/>
      <c r="P21" s="14"/>
      <c r="Q21" s="15"/>
      <c r="R21" s="156">
        <v>250000</v>
      </c>
      <c r="S21" s="156"/>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11">
        <v>363</v>
      </c>
      <c r="C26" s="11" t="s">
        <v>112</v>
      </c>
      <c r="AC26" s="24">
        <v>20000</v>
      </c>
    </row>
    <row r="27" spans="1:29" x14ac:dyDescent="0.25">
      <c r="B27" s="11">
        <v>382</v>
      </c>
      <c r="C27" s="11" t="s">
        <v>113</v>
      </c>
      <c r="AC27" s="24">
        <v>200000</v>
      </c>
    </row>
    <row r="29" spans="1:29" x14ac:dyDescent="0.25">
      <c r="AA29" s="25"/>
      <c r="AB29" s="26" t="s">
        <v>27</v>
      </c>
      <c r="AC29" s="27">
        <f>SUM(AC26:AC27)</f>
        <v>220000</v>
      </c>
    </row>
    <row r="30" spans="1:29" x14ac:dyDescent="0.25">
      <c r="X30" s="28"/>
      <c r="Y30" s="28"/>
      <c r="Z30" s="28"/>
      <c r="AA30" s="28"/>
      <c r="AB30" s="28"/>
      <c r="AC30" s="29"/>
    </row>
    <row r="31" spans="1:29" x14ac:dyDescent="0.25">
      <c r="AC31" s="29"/>
    </row>
    <row r="32" spans="1:29" x14ac:dyDescent="0.25">
      <c r="B32" s="5"/>
      <c r="C32" s="5"/>
      <c r="D32" s="5"/>
      <c r="E32" s="5"/>
      <c r="F32" s="5"/>
      <c r="G32" s="5"/>
      <c r="H32" s="5"/>
      <c r="I32" s="5"/>
      <c r="J32" s="5"/>
      <c r="K32" s="5"/>
      <c r="L32" s="5"/>
      <c r="M32" s="5"/>
      <c r="N32" s="5"/>
      <c r="O32" s="5"/>
      <c r="P32" s="5"/>
      <c r="Q32" s="6"/>
      <c r="R32" s="5"/>
      <c r="S32" s="5"/>
      <c r="T32" s="5"/>
      <c r="U32" s="5"/>
      <c r="V32" s="5"/>
      <c r="W32" s="5"/>
      <c r="X32" s="5"/>
      <c r="Y32" s="5"/>
      <c r="Z32" s="5"/>
      <c r="AA32" s="5"/>
      <c r="AB32" s="5"/>
      <c r="AC32" s="30"/>
    </row>
    <row r="33" spans="2:29" x14ac:dyDescent="0.25">
      <c r="AC33" s="24"/>
    </row>
    <row r="34" spans="2:29" x14ac:dyDescent="0.25">
      <c r="B34" s="19" t="s">
        <v>28</v>
      </c>
      <c r="C34" s="25"/>
      <c r="D34" s="25"/>
      <c r="R34" s="19" t="s">
        <v>29</v>
      </c>
      <c r="S34" s="25"/>
      <c r="T34" s="25"/>
      <c r="AC34" s="24"/>
    </row>
    <row r="35" spans="2:29" x14ac:dyDescent="0.25">
      <c r="B35" s="31" t="s">
        <v>510</v>
      </c>
      <c r="R35" t="s">
        <v>511</v>
      </c>
      <c r="S35" s="32"/>
      <c r="T35" s="32"/>
      <c r="U35" s="32"/>
      <c r="V35" s="32"/>
      <c r="W35" s="32"/>
      <c r="X35" s="32"/>
      <c r="Y35" s="32"/>
      <c r="Z35" s="32"/>
      <c r="AA35" s="32"/>
      <c r="AB35" s="32"/>
      <c r="AC35" s="32"/>
    </row>
    <row r="36" spans="2:29" x14ac:dyDescent="0.25">
      <c r="AC36" s="24"/>
    </row>
    <row r="37" spans="2:29" x14ac:dyDescent="0.25">
      <c r="B37" s="19" t="s">
        <v>30</v>
      </c>
      <c r="C37" s="25"/>
      <c r="D37" s="25"/>
      <c r="AC37" s="24"/>
    </row>
    <row r="38" spans="2:29" x14ac:dyDescent="0.25">
      <c r="B38">
        <v>0</v>
      </c>
      <c r="AC38" s="24"/>
    </row>
    <row r="39" spans="2:29" x14ac:dyDescent="0.25">
      <c r="AC39" s="24"/>
    </row>
    <row r="40" spans="2:29" x14ac:dyDescent="0.25">
      <c r="B40" s="19" t="s">
        <v>31</v>
      </c>
      <c r="C40" s="25"/>
      <c r="D40" s="25"/>
      <c r="AC40" s="24"/>
    </row>
    <row r="41" spans="2:29" x14ac:dyDescent="0.25">
      <c r="B41">
        <v>70</v>
      </c>
      <c r="AC41" s="24"/>
    </row>
    <row r="42" spans="2:29" x14ac:dyDescent="0.25">
      <c r="AC42" s="24"/>
    </row>
    <row r="43" spans="2:29" x14ac:dyDescent="0.25">
      <c r="B43" s="5"/>
      <c r="C43" s="5"/>
      <c r="D43" s="5"/>
      <c r="E43" s="5"/>
      <c r="F43" s="5"/>
      <c r="G43" s="5"/>
      <c r="H43" s="5"/>
      <c r="I43" s="5"/>
      <c r="J43" s="5"/>
      <c r="K43" s="5"/>
      <c r="L43" s="5"/>
      <c r="M43" s="5"/>
      <c r="N43" s="5"/>
      <c r="O43" s="5"/>
      <c r="P43" s="5"/>
      <c r="Q43" s="6"/>
      <c r="R43" s="5"/>
      <c r="S43" s="5"/>
      <c r="T43" s="5"/>
      <c r="U43" s="5"/>
      <c r="V43" s="5"/>
      <c r="W43" s="5"/>
      <c r="X43" s="5"/>
      <c r="Y43" s="5"/>
      <c r="Z43" s="5"/>
      <c r="AA43" s="5"/>
      <c r="AB43" s="5"/>
      <c r="AC43" s="30"/>
    </row>
    <row r="44" spans="2:29" x14ac:dyDescent="0.25">
      <c r="AC44" s="24"/>
    </row>
    <row r="45" spans="2:29" x14ac:dyDescent="0.25">
      <c r="B45" s="19" t="s">
        <v>32</v>
      </c>
      <c r="C45" s="25"/>
      <c r="D45" s="25"/>
      <c r="E45" s="25"/>
      <c r="AC45" s="24"/>
    </row>
    <row r="46" spans="2:29" x14ac:dyDescent="0.25">
      <c r="AC46" s="24"/>
    </row>
    <row r="47" spans="2:29" x14ac:dyDescent="0.25">
      <c r="AC47" s="24"/>
    </row>
    <row r="48" spans="2:29" x14ac:dyDescent="0.25">
      <c r="B48" s="19" t="s">
        <v>33</v>
      </c>
      <c r="C48" s="25"/>
      <c r="G48" s="19" t="s">
        <v>34</v>
      </c>
      <c r="H48" s="25"/>
      <c r="L48" s="19" t="s">
        <v>35</v>
      </c>
      <c r="M48" s="25"/>
      <c r="Q48" s="19" t="s">
        <v>36</v>
      </c>
      <c r="R48" s="25"/>
      <c r="U48" s="19" t="s">
        <v>37</v>
      </c>
      <c r="V48" s="25"/>
      <c r="Z48" s="19" t="s">
        <v>38</v>
      </c>
      <c r="AA48" s="25"/>
      <c r="AC48" s="24"/>
    </row>
    <row r="49" spans="2:29" x14ac:dyDescent="0.25">
      <c r="B49">
        <v>3</v>
      </c>
      <c r="G49">
        <v>5</v>
      </c>
      <c r="L49">
        <v>7</v>
      </c>
      <c r="Q49">
        <v>5</v>
      </c>
      <c r="R49" s="2"/>
      <c r="U49">
        <v>8</v>
      </c>
      <c r="Z49">
        <v>7</v>
      </c>
      <c r="AC49" s="24"/>
    </row>
    <row r="50" spans="2:29" x14ac:dyDescent="0.25">
      <c r="Q50"/>
      <c r="AC50" s="24"/>
    </row>
    <row r="51" spans="2:29" x14ac:dyDescent="0.25">
      <c r="B51" s="19" t="s">
        <v>39</v>
      </c>
      <c r="C51" s="25"/>
      <c r="G51" s="19" t="s">
        <v>40</v>
      </c>
      <c r="H51" s="25"/>
      <c r="L51" s="19" t="s">
        <v>41</v>
      </c>
      <c r="M51" s="25"/>
      <c r="N51" s="25"/>
      <c r="Q51" s="19" t="s">
        <v>42</v>
      </c>
      <c r="R51" s="25"/>
      <c r="U51" s="19" t="s">
        <v>43</v>
      </c>
      <c r="V51" s="25"/>
      <c r="W51" s="25"/>
      <c r="Z51" s="19" t="s">
        <v>44</v>
      </c>
      <c r="AA51" s="25"/>
      <c r="AB51" s="25"/>
      <c r="AC51" s="24"/>
    </row>
    <row r="52" spans="2:29" x14ac:dyDescent="0.25">
      <c r="B52">
        <v>10</v>
      </c>
      <c r="G52">
        <v>5</v>
      </c>
      <c r="L52">
        <v>5</v>
      </c>
      <c r="Q52">
        <v>5</v>
      </c>
      <c r="U52">
        <v>5</v>
      </c>
      <c r="Z52">
        <v>5</v>
      </c>
      <c r="AC52" s="24"/>
    </row>
    <row r="58" spans="2:29" x14ac:dyDescent="0.25">
      <c r="B58" s="5"/>
      <c r="C58" s="5"/>
      <c r="D58" s="5"/>
      <c r="E58" s="5"/>
      <c r="F58" s="5"/>
      <c r="G58" s="5"/>
      <c r="H58" s="5"/>
      <c r="I58" s="5"/>
      <c r="J58" s="5"/>
      <c r="K58" s="5"/>
      <c r="L58" s="5"/>
      <c r="M58" s="5"/>
      <c r="N58" s="5"/>
      <c r="O58" s="5"/>
      <c r="P58" s="5"/>
      <c r="Q58" s="6"/>
      <c r="R58" s="5"/>
      <c r="S58" s="5"/>
      <c r="T58" s="5"/>
      <c r="U58" s="5"/>
      <c r="V58" s="5"/>
      <c r="W58" s="5"/>
      <c r="X58" s="5"/>
      <c r="Y58" s="5"/>
      <c r="Z58" s="5"/>
      <c r="AA58" s="5"/>
      <c r="AB58" s="5"/>
      <c r="AC58" s="30"/>
    </row>
    <row r="59" spans="2:29" x14ac:dyDescent="0.25">
      <c r="AC59" s="24"/>
    </row>
    <row r="60" spans="2:29" x14ac:dyDescent="0.25">
      <c r="B60" s="19" t="s">
        <v>28</v>
      </c>
      <c r="C60" s="25"/>
      <c r="D60" s="25"/>
      <c r="R60" s="19" t="s">
        <v>29</v>
      </c>
      <c r="S60" s="25"/>
      <c r="T60" s="25"/>
      <c r="AC60" s="24"/>
    </row>
    <row r="61" spans="2:29" x14ac:dyDescent="0.25">
      <c r="B61" s="31" t="s">
        <v>512</v>
      </c>
      <c r="R61" t="s">
        <v>513</v>
      </c>
      <c r="S61" s="32"/>
      <c r="T61" s="32"/>
      <c r="U61" s="32"/>
      <c r="V61" s="32"/>
      <c r="W61" s="32"/>
      <c r="X61" s="32"/>
      <c r="Y61" s="32"/>
      <c r="Z61" s="32"/>
      <c r="AA61" s="32"/>
      <c r="AB61" s="32"/>
      <c r="AC61" s="32"/>
    </row>
    <row r="62" spans="2:29" x14ac:dyDescent="0.25">
      <c r="AC62" s="24"/>
    </row>
    <row r="63" spans="2:29" x14ac:dyDescent="0.25">
      <c r="B63" s="19" t="s">
        <v>30</v>
      </c>
      <c r="C63" s="25"/>
      <c r="D63" s="25"/>
      <c r="AC63" s="24"/>
    </row>
    <row r="64" spans="2:29" x14ac:dyDescent="0.25">
      <c r="B64">
        <v>0</v>
      </c>
      <c r="AC64" s="24"/>
    </row>
    <row r="65" spans="2:29" x14ac:dyDescent="0.25">
      <c r="AC65" s="24"/>
    </row>
    <row r="66" spans="2:29" x14ac:dyDescent="0.25">
      <c r="B66" s="19" t="s">
        <v>31</v>
      </c>
      <c r="C66" s="25"/>
      <c r="D66" s="25"/>
      <c r="AC66" s="24"/>
    </row>
    <row r="67" spans="2:29" x14ac:dyDescent="0.25">
      <c r="B67">
        <v>44</v>
      </c>
      <c r="AC67" s="24"/>
    </row>
    <row r="68" spans="2:29" x14ac:dyDescent="0.25">
      <c r="B68" s="5"/>
      <c r="C68" s="5"/>
      <c r="D68" s="5"/>
      <c r="E68" s="5"/>
      <c r="F68" s="5"/>
      <c r="G68" s="5"/>
      <c r="H68" s="5"/>
      <c r="I68" s="5"/>
      <c r="J68" s="5"/>
      <c r="K68" s="5"/>
      <c r="L68" s="5"/>
      <c r="M68" s="5"/>
      <c r="N68" s="5"/>
      <c r="O68" s="5"/>
      <c r="P68" s="5"/>
      <c r="Q68" s="6"/>
      <c r="R68" s="5"/>
      <c r="S68" s="5"/>
      <c r="T68" s="5"/>
      <c r="U68" s="5"/>
      <c r="V68" s="5"/>
      <c r="W68" s="5"/>
      <c r="X68" s="5"/>
      <c r="Y68" s="5"/>
      <c r="Z68" s="5"/>
      <c r="AA68" s="5"/>
      <c r="AB68" s="5"/>
      <c r="AC68" s="30"/>
    </row>
    <row r="69" spans="2:29" x14ac:dyDescent="0.25">
      <c r="AC69" s="24"/>
    </row>
    <row r="70" spans="2:29" x14ac:dyDescent="0.25">
      <c r="B70" s="19" t="s">
        <v>32</v>
      </c>
      <c r="C70" s="25"/>
      <c r="D70" s="25"/>
      <c r="E70" s="25"/>
      <c r="AC70" s="24"/>
    </row>
    <row r="71" spans="2:29" x14ac:dyDescent="0.25">
      <c r="AC71" s="24"/>
    </row>
    <row r="72" spans="2:29" x14ac:dyDescent="0.25">
      <c r="AC72" s="24"/>
    </row>
    <row r="73" spans="2:29" x14ac:dyDescent="0.25">
      <c r="B73" s="19" t="s">
        <v>33</v>
      </c>
      <c r="C73" s="25"/>
      <c r="G73" s="19" t="s">
        <v>34</v>
      </c>
      <c r="H73" s="25"/>
      <c r="L73" s="19" t="s">
        <v>35</v>
      </c>
      <c r="M73" s="25"/>
      <c r="Q73" s="19" t="s">
        <v>36</v>
      </c>
      <c r="R73" s="25"/>
      <c r="U73" s="19" t="s">
        <v>37</v>
      </c>
      <c r="V73" s="25"/>
      <c r="Z73" s="19" t="s">
        <v>38</v>
      </c>
      <c r="AA73" s="25"/>
      <c r="AC73" s="24"/>
    </row>
    <row r="74" spans="2:29" x14ac:dyDescent="0.25">
      <c r="B74">
        <v>4</v>
      </c>
      <c r="G74">
        <v>4</v>
      </c>
      <c r="L74">
        <v>4</v>
      </c>
      <c r="Q74">
        <v>2</v>
      </c>
      <c r="R74" s="2"/>
      <c r="U74">
        <v>4</v>
      </c>
      <c r="Z74">
        <v>4</v>
      </c>
      <c r="AC74" s="24"/>
    </row>
    <row r="75" spans="2:29" x14ac:dyDescent="0.25">
      <c r="Q75"/>
      <c r="AC75" s="24"/>
    </row>
    <row r="76" spans="2:29" x14ac:dyDescent="0.25">
      <c r="B76" s="19" t="s">
        <v>39</v>
      </c>
      <c r="C76" s="25"/>
      <c r="G76" s="19" t="s">
        <v>40</v>
      </c>
      <c r="H76" s="25"/>
      <c r="L76" s="19" t="s">
        <v>41</v>
      </c>
      <c r="M76" s="25"/>
      <c r="N76" s="25"/>
      <c r="Q76" s="19" t="s">
        <v>42</v>
      </c>
      <c r="R76" s="25"/>
      <c r="U76" s="19" t="s">
        <v>43</v>
      </c>
      <c r="V76" s="25"/>
      <c r="W76" s="25"/>
      <c r="Z76" s="19" t="s">
        <v>44</v>
      </c>
      <c r="AA76" s="25"/>
      <c r="AB76" s="25"/>
      <c r="AC76" s="24"/>
    </row>
    <row r="77" spans="2:29" x14ac:dyDescent="0.25">
      <c r="B77">
        <v>7</v>
      </c>
      <c r="G77">
        <v>5</v>
      </c>
      <c r="L77">
        <v>5</v>
      </c>
      <c r="Q77">
        <v>5</v>
      </c>
      <c r="U77">
        <v>5</v>
      </c>
      <c r="Z77">
        <v>5</v>
      </c>
      <c r="AC77" s="24"/>
    </row>
    <row r="79" spans="2:29" x14ac:dyDescent="0.25">
      <c r="B79" s="5"/>
      <c r="C79" s="5"/>
      <c r="D79" s="5"/>
      <c r="E79" s="5"/>
      <c r="F79" s="5"/>
      <c r="G79" s="5"/>
      <c r="H79" s="5"/>
      <c r="I79" s="5"/>
      <c r="J79" s="5"/>
      <c r="K79" s="5"/>
      <c r="L79" s="5"/>
      <c r="M79" s="5"/>
      <c r="N79" s="5"/>
      <c r="O79" s="5"/>
      <c r="P79" s="5"/>
      <c r="Q79" s="6"/>
      <c r="R79" s="5"/>
      <c r="S79" s="5"/>
      <c r="T79" s="5"/>
      <c r="U79" s="5"/>
      <c r="V79" s="5"/>
      <c r="W79" s="5"/>
      <c r="X79" s="5"/>
      <c r="Y79" s="5"/>
      <c r="Z79" s="5"/>
      <c r="AA79" s="5"/>
      <c r="AB79" s="5"/>
      <c r="AC79" s="30"/>
    </row>
    <row r="80" spans="2:29" x14ac:dyDescent="0.25">
      <c r="AC80" s="24"/>
    </row>
    <row r="81" spans="2:29" x14ac:dyDescent="0.25">
      <c r="B81" s="19" t="s">
        <v>28</v>
      </c>
      <c r="C81" s="25"/>
      <c r="D81" s="25"/>
      <c r="R81" s="19" t="s">
        <v>29</v>
      </c>
      <c r="S81" s="25"/>
      <c r="T81" s="25"/>
      <c r="AC81" s="24"/>
    </row>
    <row r="82" spans="2:29" x14ac:dyDescent="0.25">
      <c r="B82" s="31" t="s">
        <v>514</v>
      </c>
      <c r="R82" t="s">
        <v>515</v>
      </c>
      <c r="S82" s="32"/>
      <c r="T82" s="32"/>
      <c r="U82" s="32"/>
      <c r="V82" s="32"/>
      <c r="W82" s="32"/>
      <c r="X82" s="32"/>
      <c r="Y82" s="32"/>
      <c r="Z82" s="32"/>
      <c r="AA82" s="32"/>
      <c r="AB82" s="32"/>
      <c r="AC82" s="32"/>
    </row>
    <row r="83" spans="2:29" x14ac:dyDescent="0.25">
      <c r="AC83" s="24"/>
    </row>
    <row r="84" spans="2:29" x14ac:dyDescent="0.25">
      <c r="B84" s="19" t="s">
        <v>30</v>
      </c>
      <c r="C84" s="25"/>
      <c r="D84" s="25"/>
      <c r="AC84" s="24"/>
    </row>
    <row r="85" spans="2:29" x14ac:dyDescent="0.25">
      <c r="B85">
        <v>0</v>
      </c>
      <c r="AC85" s="24"/>
    </row>
    <row r="86" spans="2:29" x14ac:dyDescent="0.25">
      <c r="AC86" s="24"/>
    </row>
    <row r="87" spans="2:29" x14ac:dyDescent="0.25">
      <c r="B87" s="19" t="s">
        <v>31</v>
      </c>
      <c r="C87" s="25"/>
      <c r="D87" s="25"/>
      <c r="AC87" s="24"/>
    </row>
    <row r="88" spans="2:29" x14ac:dyDescent="0.25">
      <c r="B88">
        <v>255</v>
      </c>
      <c r="AC88" s="24"/>
    </row>
    <row r="89" spans="2:29" x14ac:dyDescent="0.25">
      <c r="B89" s="5"/>
      <c r="C89" s="5"/>
      <c r="D89" s="5"/>
      <c r="E89" s="5"/>
      <c r="F89" s="5"/>
      <c r="G89" s="5"/>
      <c r="H89" s="5"/>
      <c r="I89" s="5"/>
      <c r="J89" s="5"/>
      <c r="K89" s="5"/>
      <c r="L89" s="5"/>
      <c r="M89" s="5"/>
      <c r="N89" s="5"/>
      <c r="O89" s="5"/>
      <c r="P89" s="5"/>
      <c r="Q89" s="6"/>
      <c r="R89" s="5"/>
      <c r="S89" s="5"/>
      <c r="T89" s="5"/>
      <c r="U89" s="5"/>
      <c r="V89" s="5"/>
      <c r="W89" s="5"/>
      <c r="X89" s="5"/>
      <c r="Y89" s="5"/>
      <c r="Z89" s="5"/>
      <c r="AA89" s="5"/>
      <c r="AB89" s="5"/>
      <c r="AC89" s="30"/>
    </row>
    <row r="90" spans="2:29" x14ac:dyDescent="0.25">
      <c r="AC90" s="24"/>
    </row>
    <row r="91" spans="2:29" x14ac:dyDescent="0.25">
      <c r="B91" s="19" t="s">
        <v>32</v>
      </c>
      <c r="C91" s="25"/>
      <c r="D91" s="25"/>
      <c r="E91" s="25"/>
      <c r="AC91" s="24"/>
    </row>
    <row r="92" spans="2:29" x14ac:dyDescent="0.25">
      <c r="AC92" s="24"/>
    </row>
    <row r="93" spans="2:29" x14ac:dyDescent="0.25">
      <c r="AC93" s="24"/>
    </row>
    <row r="94" spans="2:29" x14ac:dyDescent="0.25">
      <c r="B94" s="19" t="s">
        <v>33</v>
      </c>
      <c r="C94" s="25"/>
      <c r="G94" s="19" t="s">
        <v>34</v>
      </c>
      <c r="H94" s="25"/>
      <c r="L94" s="19" t="s">
        <v>35</v>
      </c>
      <c r="M94" s="25"/>
      <c r="Q94" s="19" t="s">
        <v>36</v>
      </c>
      <c r="R94" s="25"/>
      <c r="U94" s="19" t="s">
        <v>37</v>
      </c>
      <c r="V94" s="25"/>
      <c r="Z94" s="19" t="s">
        <v>38</v>
      </c>
      <c r="AA94" s="25"/>
      <c r="AC94" s="24"/>
    </row>
    <row r="95" spans="2:29" x14ac:dyDescent="0.25">
      <c r="B95">
        <v>30</v>
      </c>
      <c r="G95">
        <v>30</v>
      </c>
      <c r="L95">
        <v>30</v>
      </c>
      <c r="Q95">
        <v>40</v>
      </c>
      <c r="R95" s="2"/>
      <c r="U95">
        <v>25</v>
      </c>
      <c r="Z95">
        <v>25</v>
      </c>
      <c r="AC95" s="24"/>
    </row>
    <row r="96" spans="2:29" x14ac:dyDescent="0.25">
      <c r="Q96"/>
      <c r="AC96" s="24"/>
    </row>
    <row r="97" spans="2:29" x14ac:dyDescent="0.25">
      <c r="B97" s="19" t="s">
        <v>39</v>
      </c>
      <c r="C97" s="25"/>
      <c r="G97" s="19" t="s">
        <v>40</v>
      </c>
      <c r="H97" s="25"/>
      <c r="L97" s="19" t="s">
        <v>41</v>
      </c>
      <c r="M97" s="25"/>
      <c r="N97" s="25"/>
      <c r="Q97" s="19" t="s">
        <v>42</v>
      </c>
      <c r="R97" s="25"/>
      <c r="U97" s="19" t="s">
        <v>43</v>
      </c>
      <c r="V97" s="25"/>
      <c r="W97" s="25"/>
      <c r="Z97" s="19" t="s">
        <v>44</v>
      </c>
      <c r="AA97" s="25"/>
      <c r="AB97" s="25"/>
      <c r="AC97" s="24"/>
    </row>
    <row r="98" spans="2:29" x14ac:dyDescent="0.25">
      <c r="B98">
        <v>25</v>
      </c>
      <c r="G98">
        <v>25</v>
      </c>
      <c r="L98">
        <v>5</v>
      </c>
      <c r="Q98">
        <v>5</v>
      </c>
      <c r="U98">
        <v>5</v>
      </c>
      <c r="Z98">
        <v>10</v>
      </c>
      <c r="AC98" s="24"/>
    </row>
  </sheetData>
  <mergeCells count="3">
    <mergeCell ref="B12:AC12"/>
    <mergeCell ref="B15:AC15"/>
    <mergeCell ref="R21:S21"/>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AC56"/>
  <sheetViews>
    <sheetView topLeftCell="A19" workbookViewId="0">
      <selection activeCell="B57" sqref="B57"/>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57</v>
      </c>
      <c r="C3" s="3"/>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87</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0.75" customHeight="1" x14ac:dyDescent="0.25">
      <c r="B12" s="133" t="s">
        <v>88</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1.5" customHeight="1" x14ac:dyDescent="0.25">
      <c r="B15" s="133" t="s">
        <v>89</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3" t="s">
        <v>9</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50</v>
      </c>
      <c r="C21" s="14"/>
      <c r="D21" s="14"/>
      <c r="E21" s="14"/>
      <c r="F21" s="14"/>
      <c r="G21" s="14"/>
      <c r="H21" s="14"/>
      <c r="I21" s="14"/>
      <c r="J21" s="14"/>
      <c r="K21" s="14"/>
      <c r="L21" s="14"/>
      <c r="M21" s="14"/>
      <c r="N21" s="14"/>
      <c r="O21" s="14"/>
      <c r="P21" s="14"/>
      <c r="Q21" s="15"/>
      <c r="R21" s="13" t="s">
        <v>9</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30000</v>
      </c>
    </row>
    <row r="27" spans="1:29" x14ac:dyDescent="0.25">
      <c r="B27" s="23">
        <v>212</v>
      </c>
      <c r="C27" s="23" t="s">
        <v>90</v>
      </c>
      <c r="AC27" s="24">
        <v>5000</v>
      </c>
    </row>
    <row r="28" spans="1:29" x14ac:dyDescent="0.25">
      <c r="B28" s="23">
        <v>214</v>
      </c>
      <c r="C28" s="23" t="s">
        <v>91</v>
      </c>
      <c r="AC28" s="24">
        <v>5000</v>
      </c>
    </row>
    <row r="29" spans="1:29" x14ac:dyDescent="0.25">
      <c r="B29" s="23">
        <v>221</v>
      </c>
      <c r="C29" s="23" t="s">
        <v>66</v>
      </c>
      <c r="AC29" s="24">
        <v>1000</v>
      </c>
    </row>
    <row r="30" spans="1:29" x14ac:dyDescent="0.25">
      <c r="B30" s="23">
        <v>318</v>
      </c>
      <c r="C30" s="23" t="s">
        <v>70</v>
      </c>
      <c r="AC30" s="24">
        <v>10000</v>
      </c>
    </row>
    <row r="31" spans="1:29" x14ac:dyDescent="0.25">
      <c r="B31" s="23">
        <v>331</v>
      </c>
      <c r="C31" s="23" t="s">
        <v>71</v>
      </c>
      <c r="AC31" s="24">
        <v>20000</v>
      </c>
    </row>
    <row r="32" spans="1:29" x14ac:dyDescent="0.25">
      <c r="B32" s="23">
        <v>334</v>
      </c>
      <c r="C32" s="23" t="s">
        <v>92</v>
      </c>
      <c r="AC32" s="24">
        <v>100000</v>
      </c>
    </row>
    <row r="33" spans="2:29" x14ac:dyDescent="0.25">
      <c r="B33" s="23">
        <v>372</v>
      </c>
      <c r="C33" s="23" t="s">
        <v>20</v>
      </c>
      <c r="AC33" s="24">
        <v>20000</v>
      </c>
    </row>
    <row r="34" spans="2:29" x14ac:dyDescent="0.25">
      <c r="B34" s="23">
        <v>375</v>
      </c>
      <c r="C34" s="23" t="s">
        <v>93</v>
      </c>
      <c r="AC34" s="24">
        <v>20000</v>
      </c>
    </row>
    <row r="35" spans="2:29" x14ac:dyDescent="0.25">
      <c r="B35" s="23">
        <v>392</v>
      </c>
      <c r="C35" s="23" t="s">
        <v>75</v>
      </c>
      <c r="AC35" s="29">
        <v>1000</v>
      </c>
    </row>
    <row r="36" spans="2:29" x14ac:dyDescent="0.25">
      <c r="B36" s="23"/>
    </row>
    <row r="37" spans="2:29" x14ac:dyDescent="0.25">
      <c r="AA37" s="25"/>
      <c r="AB37" s="26" t="s">
        <v>27</v>
      </c>
      <c r="AC37" s="27">
        <f>SUM(AC26:AC35)</f>
        <v>212000</v>
      </c>
    </row>
    <row r="38" spans="2:29" x14ac:dyDescent="0.25">
      <c r="B38" s="5"/>
      <c r="C38" s="5"/>
      <c r="D38" s="5"/>
      <c r="E38" s="5"/>
      <c r="F38" s="5"/>
      <c r="G38" s="5"/>
      <c r="H38" s="5"/>
      <c r="I38" s="5"/>
      <c r="J38" s="5"/>
      <c r="K38" s="5"/>
      <c r="L38" s="5"/>
      <c r="M38" s="5"/>
      <c r="N38" s="5"/>
      <c r="O38" s="5"/>
      <c r="P38" s="5"/>
      <c r="Q38" s="6"/>
      <c r="R38" s="5"/>
      <c r="S38" s="5"/>
      <c r="T38" s="5"/>
      <c r="U38" s="5"/>
      <c r="V38" s="5"/>
      <c r="W38" s="5"/>
      <c r="X38" s="5"/>
      <c r="Y38" s="5"/>
      <c r="Z38" s="5"/>
      <c r="AA38" s="5"/>
      <c r="AB38" s="5"/>
      <c r="AC38" s="30"/>
    </row>
    <row r="39" spans="2:29" x14ac:dyDescent="0.25">
      <c r="AC39" s="24"/>
    </row>
    <row r="40" spans="2:29" x14ac:dyDescent="0.25">
      <c r="B40" s="19" t="s">
        <v>28</v>
      </c>
      <c r="C40" s="25"/>
      <c r="D40" s="25"/>
      <c r="R40" s="19" t="s">
        <v>29</v>
      </c>
      <c r="S40" s="25"/>
      <c r="T40" s="25"/>
      <c r="AC40" s="24"/>
    </row>
    <row r="41" spans="2:29" x14ac:dyDescent="0.25">
      <c r="B41" s="31"/>
      <c r="R41" s="32"/>
      <c r="S41" s="32"/>
      <c r="T41" s="32"/>
      <c r="U41" s="32"/>
      <c r="V41" s="32"/>
      <c r="W41" s="32"/>
      <c r="X41" s="32"/>
      <c r="Y41" s="32"/>
      <c r="Z41" s="32"/>
      <c r="AA41" s="32"/>
      <c r="AB41" s="32"/>
      <c r="AC41" s="32"/>
    </row>
    <row r="42" spans="2:29" x14ac:dyDescent="0.25">
      <c r="AC42" s="24"/>
    </row>
    <row r="43" spans="2:29" x14ac:dyDescent="0.25">
      <c r="B43" s="19" t="s">
        <v>30</v>
      </c>
      <c r="C43" s="25"/>
      <c r="D43" s="25"/>
      <c r="AC43" s="24"/>
    </row>
    <row r="44" spans="2:29" x14ac:dyDescent="0.25">
      <c r="B44">
        <v>5</v>
      </c>
      <c r="AC44" s="24"/>
    </row>
    <row r="45" spans="2:29" x14ac:dyDescent="0.25">
      <c r="AC45" s="24"/>
    </row>
    <row r="46" spans="2:29" x14ac:dyDescent="0.25">
      <c r="B46" s="19" t="s">
        <v>31</v>
      </c>
      <c r="C46" s="25"/>
      <c r="D46" s="25"/>
      <c r="AC46" s="24"/>
    </row>
    <row r="47" spans="2:29" s="2" customFormat="1" x14ac:dyDescent="0.25">
      <c r="B47" s="36">
        <v>140</v>
      </c>
      <c r="AC47" s="37"/>
    </row>
    <row r="48" spans="2:29" x14ac:dyDescent="0.25">
      <c r="B48" s="5"/>
      <c r="C48" s="5"/>
      <c r="D48" s="5"/>
      <c r="E48" s="5"/>
      <c r="F48" s="5"/>
      <c r="G48" s="5"/>
      <c r="H48" s="5"/>
      <c r="I48" s="5"/>
      <c r="J48" s="5"/>
      <c r="K48" s="5"/>
      <c r="L48" s="5"/>
      <c r="M48" s="5"/>
      <c r="N48" s="5"/>
      <c r="O48" s="5"/>
      <c r="P48" s="5"/>
      <c r="Q48" s="6"/>
      <c r="R48" s="5"/>
      <c r="S48" s="5"/>
      <c r="T48" s="5"/>
      <c r="U48" s="5"/>
      <c r="V48" s="5"/>
      <c r="W48" s="5"/>
      <c r="X48" s="5"/>
      <c r="Y48" s="5"/>
      <c r="Z48" s="5"/>
      <c r="AA48" s="5"/>
      <c r="AB48" s="5"/>
      <c r="AC48" s="30"/>
    </row>
    <row r="49" spans="2:29" x14ac:dyDescent="0.25">
      <c r="AC49" s="24"/>
    </row>
    <row r="50" spans="2:29" x14ac:dyDescent="0.25">
      <c r="B50" s="19" t="s">
        <v>32</v>
      </c>
      <c r="C50" s="25"/>
      <c r="D50" s="25"/>
      <c r="E50" s="25"/>
      <c r="AC50" s="24"/>
    </row>
    <row r="51" spans="2:29" x14ac:dyDescent="0.25">
      <c r="AC51" s="24"/>
    </row>
    <row r="52" spans="2:29" x14ac:dyDescent="0.25">
      <c r="B52" s="19" t="s">
        <v>33</v>
      </c>
      <c r="C52" s="25"/>
      <c r="G52" s="19" t="s">
        <v>34</v>
      </c>
      <c r="H52" s="25"/>
      <c r="L52" s="19" t="s">
        <v>35</v>
      </c>
      <c r="M52" s="25"/>
      <c r="Q52" s="19" t="s">
        <v>36</v>
      </c>
      <c r="R52" s="25"/>
      <c r="U52" s="19" t="s">
        <v>37</v>
      </c>
      <c r="V52" s="25"/>
      <c r="Z52" s="19" t="s">
        <v>38</v>
      </c>
      <c r="AA52" s="25"/>
      <c r="AC52" s="24"/>
    </row>
    <row r="53" spans="2:29" x14ac:dyDescent="0.25">
      <c r="B53">
        <v>5</v>
      </c>
      <c r="G53">
        <v>10</v>
      </c>
      <c r="L53">
        <v>10</v>
      </c>
      <c r="Q53">
        <v>10</v>
      </c>
      <c r="R53" s="2"/>
      <c r="U53">
        <v>15</v>
      </c>
      <c r="Z53">
        <v>20</v>
      </c>
      <c r="AC53" s="24"/>
    </row>
    <row r="54" spans="2:29" x14ac:dyDescent="0.25">
      <c r="Q54"/>
      <c r="AC54" s="24"/>
    </row>
    <row r="55" spans="2:29" x14ac:dyDescent="0.25">
      <c r="B55" s="19" t="s">
        <v>39</v>
      </c>
      <c r="C55" s="25"/>
      <c r="G55" s="19" t="s">
        <v>40</v>
      </c>
      <c r="H55" s="25"/>
      <c r="L55" s="19" t="s">
        <v>41</v>
      </c>
      <c r="M55" s="25"/>
      <c r="N55" s="25"/>
      <c r="Q55" s="19" t="s">
        <v>42</v>
      </c>
      <c r="R55" s="25"/>
      <c r="U55" s="19" t="s">
        <v>43</v>
      </c>
      <c r="V55" s="25"/>
      <c r="W55" s="25"/>
      <c r="Z55" s="19" t="s">
        <v>44</v>
      </c>
      <c r="AA55" s="25"/>
      <c r="AB55" s="25"/>
      <c r="AC55" s="24"/>
    </row>
    <row r="56" spans="2:29" x14ac:dyDescent="0.25">
      <c r="B56">
        <v>15</v>
      </c>
      <c r="G56">
        <v>10</v>
      </c>
      <c r="L56">
        <v>10</v>
      </c>
      <c r="Q56" s="2">
        <v>10</v>
      </c>
      <c r="U56">
        <v>10</v>
      </c>
      <c r="Z56">
        <v>15</v>
      </c>
    </row>
  </sheetData>
  <mergeCells count="2">
    <mergeCell ref="B12:AC12"/>
    <mergeCell ref="B15:AC15"/>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2:AC76"/>
  <sheetViews>
    <sheetView workbookViewId="0"/>
  </sheetViews>
  <sheetFormatPr baseColWidth="10" defaultColWidth="3.7109375" defaultRowHeight="15" x14ac:dyDescent="0.25"/>
  <cols>
    <col min="2" max="2" width="4" bestFit="1" customWidth="1"/>
    <col min="7" max="8" width="4" bestFit="1" customWidth="1"/>
    <col min="12" max="12" width="4" bestFit="1" customWidth="1"/>
    <col min="15" max="15" width="3.140625" customWidth="1"/>
    <col min="16" max="16" width="2.42578125" customWidth="1"/>
    <col min="17" max="17" width="4" style="2" bestFit="1" customWidth="1"/>
    <col min="21" max="21" width="4" bestFit="1" customWidth="1"/>
    <col min="26" max="26" width="4" bestFit="1" customWidth="1"/>
    <col min="29" max="29" width="14.85546875" customWidth="1"/>
    <col min="34" max="34" width="4" bestFit="1" customWidth="1"/>
  </cols>
  <sheetData>
    <row r="2" spans="1:29" ht="18.75" x14ac:dyDescent="0.3">
      <c r="B2" s="1" t="s">
        <v>0</v>
      </c>
    </row>
    <row r="3" spans="1:29" ht="15.75" x14ac:dyDescent="0.25">
      <c r="B3" s="157" t="s">
        <v>516</v>
      </c>
      <c r="C3" s="157"/>
      <c r="D3" s="157"/>
      <c r="E3" s="157"/>
      <c r="F3" s="157"/>
      <c r="G3" s="157"/>
      <c r="H3" s="157"/>
      <c r="I3" s="157"/>
      <c r="J3" s="157"/>
      <c r="K3" s="157"/>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43" t="s">
        <v>517</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
      <c r="AC9" s="54"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15.75" x14ac:dyDescent="0.25">
      <c r="B12" s="141" t="s">
        <v>518</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79.5" customHeight="1" x14ac:dyDescent="0.25">
      <c r="B15" s="141" t="s">
        <v>519</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4.5" customHeight="1" x14ac:dyDescent="0.25">
      <c r="B18" s="141" t="s">
        <v>520</v>
      </c>
      <c r="C18" s="141"/>
      <c r="D18" s="141"/>
      <c r="E18" s="141"/>
      <c r="F18" s="141"/>
      <c r="G18" s="141"/>
      <c r="H18" s="141"/>
      <c r="I18" s="141"/>
      <c r="J18" s="141"/>
      <c r="K18" s="141"/>
      <c r="L18" s="141"/>
      <c r="M18" s="141"/>
      <c r="N18" s="141"/>
      <c r="O18" s="141"/>
      <c r="P18" s="141"/>
      <c r="Q18" s="15"/>
      <c r="R18" s="158" t="s">
        <v>521</v>
      </c>
      <c r="S18" s="158"/>
      <c r="T18" s="158"/>
      <c r="U18" s="158"/>
      <c r="V18" s="158"/>
      <c r="W18" s="158"/>
      <c r="X18" s="158"/>
      <c r="Y18" s="158"/>
      <c r="Z18" s="158"/>
      <c r="AA18" s="158"/>
      <c r="AB18" s="158"/>
      <c r="AC18" s="158"/>
    </row>
    <row r="19" spans="1:29" ht="15" customHeight="1" x14ac:dyDescent="0.25">
      <c r="B19" s="12"/>
      <c r="C19" s="12"/>
      <c r="D19" s="12"/>
      <c r="E19" s="12"/>
      <c r="F19" s="12"/>
      <c r="G19" s="12"/>
      <c r="H19" s="12"/>
      <c r="I19" s="12"/>
      <c r="J19" s="12"/>
      <c r="K19" s="12"/>
      <c r="L19" s="12"/>
      <c r="M19" s="12"/>
      <c r="N19" s="12"/>
      <c r="O19" s="12"/>
      <c r="P19" s="12"/>
      <c r="Q19" s="11"/>
      <c r="R19" s="76"/>
      <c r="S19" s="76"/>
      <c r="T19" s="76"/>
      <c r="U19" s="76"/>
      <c r="V19" s="76"/>
      <c r="W19" s="76"/>
      <c r="X19" s="76"/>
      <c r="Y19" s="76"/>
      <c r="Z19" s="76"/>
      <c r="AA19" s="76"/>
      <c r="AB19" s="76"/>
      <c r="AC19" s="76"/>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522</v>
      </c>
      <c r="C21" s="14"/>
      <c r="D21" s="14"/>
      <c r="E21" s="14"/>
      <c r="F21" s="14"/>
      <c r="G21" s="14"/>
      <c r="H21" s="14"/>
      <c r="I21" s="14"/>
      <c r="J21" s="14"/>
      <c r="K21" s="14"/>
      <c r="L21" s="14"/>
      <c r="M21" s="14"/>
      <c r="N21" s="14"/>
      <c r="O21" s="14"/>
      <c r="P21" s="14"/>
      <c r="Q21" s="15"/>
      <c r="R21" s="13" t="s">
        <v>9</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1000</v>
      </c>
    </row>
    <row r="27" spans="1:29" x14ac:dyDescent="0.25">
      <c r="B27" s="23">
        <v>215</v>
      </c>
      <c r="C27" s="23" t="s">
        <v>52</v>
      </c>
      <c r="AC27" s="24">
        <v>5000</v>
      </c>
    </row>
    <row r="29" spans="1:29" x14ac:dyDescent="0.25">
      <c r="AA29" s="25"/>
      <c r="AB29" s="26" t="s">
        <v>27</v>
      </c>
      <c r="AC29" s="27">
        <f>SUM(AC26:AC27)</f>
        <v>6000</v>
      </c>
    </row>
    <row r="30" spans="1:29" x14ac:dyDescent="0.25">
      <c r="X30" s="28"/>
      <c r="Y30" s="28"/>
      <c r="Z30" s="28"/>
      <c r="AA30" s="28"/>
      <c r="AB30" s="28"/>
      <c r="AC30" s="29"/>
    </row>
    <row r="31" spans="1:29" x14ac:dyDescent="0.25">
      <c r="AC31" s="29"/>
    </row>
    <row r="32" spans="1:29" x14ac:dyDescent="0.25">
      <c r="B32" s="5"/>
      <c r="C32" s="5"/>
      <c r="D32" s="5"/>
      <c r="E32" s="5"/>
      <c r="F32" s="5"/>
      <c r="G32" s="5"/>
      <c r="H32" s="5"/>
      <c r="I32" s="5"/>
      <c r="J32" s="5"/>
      <c r="K32" s="5"/>
      <c r="L32" s="5"/>
      <c r="M32" s="5"/>
      <c r="N32" s="5"/>
      <c r="O32" s="5"/>
      <c r="P32" s="5"/>
      <c r="Q32" s="6"/>
      <c r="R32" s="5"/>
      <c r="S32" s="5"/>
      <c r="T32" s="5"/>
      <c r="U32" s="5"/>
      <c r="V32" s="5"/>
      <c r="W32" s="5"/>
      <c r="X32" s="5"/>
      <c r="Y32" s="5"/>
      <c r="Z32" s="5"/>
      <c r="AA32" s="5"/>
      <c r="AB32" s="5"/>
      <c r="AC32" s="30"/>
    </row>
    <row r="33" spans="2:29" x14ac:dyDescent="0.25">
      <c r="AC33" s="24"/>
    </row>
    <row r="34" spans="2:29" x14ac:dyDescent="0.25">
      <c r="B34" s="19" t="s">
        <v>28</v>
      </c>
      <c r="C34" s="25"/>
      <c r="D34" s="25"/>
      <c r="R34" s="19" t="s">
        <v>29</v>
      </c>
      <c r="S34" s="25"/>
      <c r="T34" s="25"/>
      <c r="AC34" s="24"/>
    </row>
    <row r="35" spans="2:29" x14ac:dyDescent="0.25">
      <c r="B35" s="31" t="s">
        <v>523</v>
      </c>
      <c r="R35" s="31" t="s">
        <v>524</v>
      </c>
      <c r="S35" s="31"/>
      <c r="T35" s="31"/>
      <c r="U35" s="31"/>
      <c r="V35" s="31"/>
      <c r="W35" s="31"/>
      <c r="X35" s="31"/>
      <c r="Y35" s="31"/>
      <c r="Z35" s="31"/>
      <c r="AA35" s="31"/>
      <c r="AB35" s="31"/>
      <c r="AC35" s="32"/>
    </row>
    <row r="36" spans="2:29" x14ac:dyDescent="0.25">
      <c r="B36" s="31"/>
      <c r="R36" s="31"/>
      <c r="S36" s="32"/>
      <c r="T36" s="32"/>
      <c r="U36" s="32"/>
      <c r="V36" s="32"/>
      <c r="W36" s="32"/>
      <c r="X36" s="32"/>
      <c r="Y36" s="32"/>
      <c r="Z36" s="32"/>
      <c r="AA36" s="32"/>
      <c r="AB36" s="32"/>
      <c r="AC36" s="32"/>
    </row>
    <row r="37" spans="2:29" x14ac:dyDescent="0.25">
      <c r="AC37" s="24"/>
    </row>
    <row r="38" spans="2:29" x14ac:dyDescent="0.25">
      <c r="B38" s="19" t="s">
        <v>30</v>
      </c>
      <c r="C38" s="25"/>
      <c r="D38" s="25"/>
      <c r="AC38" s="24"/>
    </row>
    <row r="39" spans="2:29" x14ac:dyDescent="0.25">
      <c r="B39">
        <v>0</v>
      </c>
      <c r="AC39" s="24"/>
    </row>
    <row r="40" spans="2:29" x14ac:dyDescent="0.25">
      <c r="H40" t="s">
        <v>80</v>
      </c>
      <c r="AC40" s="24"/>
    </row>
    <row r="41" spans="2:29" x14ac:dyDescent="0.25">
      <c r="AC41" s="24"/>
    </row>
    <row r="42" spans="2:29" x14ac:dyDescent="0.25">
      <c r="B42" s="19" t="s">
        <v>31</v>
      </c>
      <c r="C42" s="25"/>
      <c r="D42" s="25"/>
      <c r="AC42" s="24"/>
    </row>
    <row r="43" spans="2:29" x14ac:dyDescent="0.25">
      <c r="B43">
        <v>540</v>
      </c>
      <c r="AC43" s="24"/>
    </row>
    <row r="44" spans="2:29" x14ac:dyDescent="0.25">
      <c r="B44" s="5"/>
      <c r="C44" s="5"/>
      <c r="D44" s="5"/>
      <c r="E44" s="5"/>
      <c r="F44" s="5"/>
      <c r="G44" s="5"/>
      <c r="H44" s="5"/>
      <c r="I44" s="5"/>
      <c r="J44" s="5"/>
      <c r="K44" s="5"/>
      <c r="L44" s="5"/>
      <c r="M44" s="5"/>
      <c r="N44" s="5"/>
      <c r="O44" s="5"/>
      <c r="P44" s="5"/>
      <c r="Q44" s="6"/>
      <c r="R44" s="5"/>
      <c r="S44" s="5"/>
      <c r="T44" s="5"/>
      <c r="U44" s="5"/>
      <c r="V44" s="5"/>
      <c r="W44" s="5"/>
      <c r="X44" s="5"/>
      <c r="Y44" s="5"/>
      <c r="Z44" s="5"/>
      <c r="AA44" s="5"/>
      <c r="AB44" s="5"/>
      <c r="AC44" s="30"/>
    </row>
    <row r="45" spans="2:29" x14ac:dyDescent="0.25">
      <c r="AC45" s="24"/>
    </row>
    <row r="46" spans="2:29" x14ac:dyDescent="0.25">
      <c r="B46" s="19" t="s">
        <v>32</v>
      </c>
      <c r="C46" s="25"/>
      <c r="D46" s="25"/>
      <c r="E46" s="25"/>
      <c r="AC46" s="24"/>
    </row>
    <row r="47" spans="2:29" x14ac:dyDescent="0.25">
      <c r="AC47" s="24"/>
    </row>
    <row r="48" spans="2:29" x14ac:dyDescent="0.25">
      <c r="AC48" s="24"/>
    </row>
    <row r="49" spans="2:29" x14ac:dyDescent="0.25">
      <c r="B49" s="19" t="s">
        <v>33</v>
      </c>
      <c r="C49" s="25"/>
      <c r="G49" s="19" t="s">
        <v>34</v>
      </c>
      <c r="H49" s="25"/>
      <c r="L49" s="19" t="s">
        <v>35</v>
      </c>
      <c r="M49" s="25"/>
      <c r="Q49" s="19" t="s">
        <v>36</v>
      </c>
      <c r="R49" s="25"/>
      <c r="U49" s="19" t="s">
        <v>37</v>
      </c>
      <c r="V49" s="25"/>
      <c r="Z49" s="19" t="s">
        <v>38</v>
      </c>
      <c r="AA49" s="25"/>
      <c r="AC49" s="24"/>
    </row>
    <row r="50" spans="2:29" x14ac:dyDescent="0.25">
      <c r="B50">
        <v>45</v>
      </c>
      <c r="G50">
        <f>B50+45</f>
        <v>90</v>
      </c>
      <c r="L50">
        <f>G50+45</f>
        <v>135</v>
      </c>
      <c r="Q50">
        <f>L50+45</f>
        <v>180</v>
      </c>
      <c r="R50" s="2"/>
      <c r="U50">
        <f>Q50+45</f>
        <v>225</v>
      </c>
      <c r="Z50">
        <f>U50+45</f>
        <v>270</v>
      </c>
      <c r="AC50" s="24"/>
    </row>
    <row r="51" spans="2:29" x14ac:dyDescent="0.25">
      <c r="Q51"/>
      <c r="AC51" s="24"/>
    </row>
    <row r="52" spans="2:29" x14ac:dyDescent="0.25">
      <c r="B52" s="19" t="s">
        <v>39</v>
      </c>
      <c r="C52" s="25"/>
      <c r="G52" s="19" t="s">
        <v>40</v>
      </c>
      <c r="H52" s="25"/>
      <c r="L52" s="19" t="s">
        <v>41</v>
      </c>
      <c r="M52" s="25"/>
      <c r="N52" s="25"/>
      <c r="Q52" s="19" t="s">
        <v>42</v>
      </c>
      <c r="R52" s="25"/>
      <c r="U52" s="19" t="s">
        <v>43</v>
      </c>
      <c r="V52" s="25"/>
      <c r="W52" s="25"/>
      <c r="Z52" s="19" t="s">
        <v>44</v>
      </c>
      <c r="AA52" s="25"/>
      <c r="AB52" s="25"/>
      <c r="AC52" s="24"/>
    </row>
    <row r="53" spans="2:29" x14ac:dyDescent="0.25">
      <c r="B53">
        <f>Z50+45</f>
        <v>315</v>
      </c>
      <c r="G53">
        <f>B53+45</f>
        <v>360</v>
      </c>
      <c r="L53">
        <f>G53+45</f>
        <v>405</v>
      </c>
      <c r="Q53">
        <f>L53+45</f>
        <v>450</v>
      </c>
      <c r="U53">
        <f>Q53+45</f>
        <v>495</v>
      </c>
      <c r="Z53">
        <f>U53+45</f>
        <v>540</v>
      </c>
      <c r="AC53" s="24"/>
    </row>
    <row r="54" spans="2:29" x14ac:dyDescent="0.25">
      <c r="B54" s="5"/>
      <c r="C54" s="5"/>
      <c r="D54" s="5"/>
      <c r="E54" s="5"/>
      <c r="F54" s="5"/>
      <c r="G54" s="5"/>
      <c r="H54" s="5"/>
      <c r="I54" s="5"/>
      <c r="J54" s="5"/>
      <c r="K54" s="5"/>
      <c r="L54" s="5"/>
      <c r="M54" s="5"/>
      <c r="N54" s="5"/>
      <c r="O54" s="5"/>
      <c r="P54" s="5"/>
      <c r="Q54" s="6"/>
      <c r="R54" s="5"/>
      <c r="S54" s="5"/>
      <c r="T54" s="5"/>
      <c r="U54" s="5"/>
      <c r="V54" s="5"/>
      <c r="W54" s="5"/>
      <c r="X54" s="5"/>
      <c r="Y54" s="5"/>
      <c r="Z54" s="5"/>
      <c r="AA54" s="5"/>
      <c r="AB54" s="5"/>
      <c r="AC54" s="30"/>
    </row>
    <row r="55" spans="2:29" x14ac:dyDescent="0.25">
      <c r="AC55" s="24"/>
    </row>
    <row r="56" spans="2:29" x14ac:dyDescent="0.25">
      <c r="B56" s="19" t="s">
        <v>28</v>
      </c>
      <c r="C56" s="25"/>
      <c r="D56" s="25"/>
      <c r="R56" s="19" t="s">
        <v>29</v>
      </c>
      <c r="S56" s="25"/>
      <c r="T56" s="25"/>
      <c r="AC56" s="24"/>
    </row>
    <row r="57" spans="2:29" x14ac:dyDescent="0.25">
      <c r="B57" s="31" t="s">
        <v>525</v>
      </c>
      <c r="R57" s="31" t="s">
        <v>526</v>
      </c>
      <c r="S57" s="31"/>
      <c r="T57" s="31"/>
      <c r="U57" s="31"/>
      <c r="V57" s="31"/>
      <c r="W57" s="31"/>
      <c r="X57" s="31"/>
      <c r="Y57" s="31"/>
      <c r="Z57" s="31"/>
      <c r="AA57" s="31"/>
      <c r="AB57" s="31"/>
      <c r="AC57" s="32"/>
    </row>
    <row r="58" spans="2:29" x14ac:dyDescent="0.25">
      <c r="S58" s="32"/>
      <c r="T58" s="32"/>
      <c r="U58" s="32"/>
      <c r="V58" s="32"/>
      <c r="W58" s="32"/>
      <c r="X58" s="32"/>
      <c r="Y58" s="32"/>
      <c r="Z58" s="32"/>
      <c r="AA58" s="32"/>
      <c r="AB58" s="32"/>
      <c r="AC58" s="32"/>
    </row>
    <row r="59" spans="2:29" x14ac:dyDescent="0.25">
      <c r="AC59" s="24"/>
    </row>
    <row r="60" spans="2:29" x14ac:dyDescent="0.25">
      <c r="B60" s="19" t="s">
        <v>30</v>
      </c>
      <c r="C60" s="25"/>
      <c r="D60" s="25"/>
      <c r="AC60" s="24"/>
    </row>
    <row r="61" spans="2:29" x14ac:dyDescent="0.25">
      <c r="B61">
        <v>0</v>
      </c>
      <c r="AC61" s="24"/>
    </row>
    <row r="62" spans="2:29" x14ac:dyDescent="0.25">
      <c r="H62" t="s">
        <v>80</v>
      </c>
      <c r="AC62" s="24"/>
    </row>
    <row r="63" spans="2:29" x14ac:dyDescent="0.25">
      <c r="AC63" s="24"/>
    </row>
    <row r="64" spans="2:29" x14ac:dyDescent="0.25">
      <c r="B64" s="19" t="s">
        <v>31</v>
      </c>
      <c r="C64" s="25"/>
      <c r="D64" s="25"/>
      <c r="AC64" s="24"/>
    </row>
    <row r="65" spans="2:29" x14ac:dyDescent="0.25">
      <c r="B65">
        <v>240</v>
      </c>
      <c r="H65" t="s">
        <v>80</v>
      </c>
      <c r="AC65" s="24"/>
    </row>
    <row r="66" spans="2:29" x14ac:dyDescent="0.25">
      <c r="B66" t="s">
        <v>80</v>
      </c>
      <c r="AC66" s="24"/>
    </row>
    <row r="67" spans="2:29" x14ac:dyDescent="0.25">
      <c r="B67" s="5"/>
      <c r="C67" s="5"/>
      <c r="D67" s="5"/>
      <c r="E67" s="5"/>
      <c r="F67" s="5"/>
      <c r="G67" s="5"/>
      <c r="H67" s="5"/>
      <c r="I67" s="5"/>
      <c r="J67" s="5"/>
      <c r="K67" s="5"/>
      <c r="L67" s="5"/>
      <c r="M67" s="5"/>
      <c r="N67" s="5"/>
      <c r="O67" s="5"/>
      <c r="P67" s="5"/>
      <c r="Q67" s="6"/>
      <c r="R67" s="5"/>
      <c r="S67" s="5"/>
      <c r="T67" s="5"/>
      <c r="U67" s="5"/>
      <c r="V67" s="5"/>
      <c r="W67" s="5"/>
      <c r="X67" s="5"/>
      <c r="Y67" s="5"/>
      <c r="Z67" s="5"/>
      <c r="AA67" s="5"/>
      <c r="AB67" s="5"/>
      <c r="AC67" s="30"/>
    </row>
    <row r="68" spans="2:29" x14ac:dyDescent="0.25">
      <c r="AC68" s="24"/>
    </row>
    <row r="69" spans="2:29" x14ac:dyDescent="0.25">
      <c r="B69" s="19" t="s">
        <v>32</v>
      </c>
      <c r="C69" s="25"/>
      <c r="D69" s="25"/>
      <c r="E69" s="25"/>
      <c r="AC69" s="24"/>
    </row>
    <row r="70" spans="2:29" x14ac:dyDescent="0.25">
      <c r="AC70" s="24"/>
    </row>
    <row r="71" spans="2:29" x14ac:dyDescent="0.25">
      <c r="AC71" s="24"/>
    </row>
    <row r="72" spans="2:29" x14ac:dyDescent="0.25">
      <c r="B72" s="19" t="s">
        <v>33</v>
      </c>
      <c r="C72" s="25"/>
      <c r="G72" s="19" t="s">
        <v>34</v>
      </c>
      <c r="H72" s="25"/>
      <c r="L72" s="19" t="s">
        <v>35</v>
      </c>
      <c r="M72" s="25"/>
      <c r="Q72" s="19" t="s">
        <v>36</v>
      </c>
      <c r="R72" s="25"/>
      <c r="U72" s="19" t="s">
        <v>37</v>
      </c>
      <c r="V72" s="25"/>
      <c r="Z72" s="19" t="s">
        <v>38</v>
      </c>
      <c r="AA72" s="25"/>
      <c r="AC72" s="24"/>
    </row>
    <row r="73" spans="2:29" x14ac:dyDescent="0.25">
      <c r="B73">
        <v>20</v>
      </c>
      <c r="G73">
        <v>40</v>
      </c>
      <c r="L73">
        <v>60</v>
      </c>
      <c r="Q73">
        <v>80</v>
      </c>
      <c r="U73">
        <v>100</v>
      </c>
      <c r="Z73">
        <v>120</v>
      </c>
      <c r="AC73" s="24"/>
    </row>
    <row r="74" spans="2:29" x14ac:dyDescent="0.25">
      <c r="AC74" s="24"/>
    </row>
    <row r="75" spans="2:29" x14ac:dyDescent="0.25">
      <c r="B75" s="19" t="s">
        <v>39</v>
      </c>
      <c r="C75" s="25"/>
      <c r="G75" s="19" t="s">
        <v>40</v>
      </c>
      <c r="H75" s="25"/>
      <c r="L75" s="19" t="s">
        <v>41</v>
      </c>
      <c r="M75" s="25"/>
      <c r="N75" s="25"/>
      <c r="Q75" s="19" t="s">
        <v>42</v>
      </c>
      <c r="R75" s="25"/>
      <c r="U75" s="19" t="s">
        <v>43</v>
      </c>
      <c r="V75" s="25"/>
      <c r="W75" s="25"/>
      <c r="Z75" s="19" t="s">
        <v>44</v>
      </c>
      <c r="AA75" s="25"/>
      <c r="AB75" s="25"/>
      <c r="AC75" s="24"/>
    </row>
    <row r="76" spans="2:29" x14ac:dyDescent="0.25">
      <c r="B76">
        <v>140</v>
      </c>
      <c r="G76">
        <v>160</v>
      </c>
      <c r="L76">
        <v>180</v>
      </c>
      <c r="Q76" s="2">
        <v>200</v>
      </c>
      <c r="U76">
        <v>220</v>
      </c>
      <c r="Z76">
        <v>240</v>
      </c>
      <c r="AC76" s="24"/>
    </row>
  </sheetData>
  <mergeCells count="6">
    <mergeCell ref="B3:K3"/>
    <mergeCell ref="B9:AA9"/>
    <mergeCell ref="B12:AC12"/>
    <mergeCell ref="B15:AC15"/>
    <mergeCell ref="B18:P18"/>
    <mergeCell ref="R18:AC18"/>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2:AC51"/>
  <sheetViews>
    <sheetView workbookViewId="0"/>
  </sheetViews>
  <sheetFormatPr baseColWidth="10" defaultColWidth="3.7109375" defaultRowHeight="15" x14ac:dyDescent="0.25"/>
  <cols>
    <col min="2" max="2" width="4" bestFit="1" customWidth="1"/>
    <col min="15" max="15" width="3.140625" customWidth="1"/>
    <col min="16" max="16" width="3.28515625" customWidth="1"/>
    <col min="17" max="17" width="3.85546875" style="2" customWidth="1"/>
    <col min="29" max="29" width="15.7109375" style="24" customWidth="1"/>
  </cols>
  <sheetData>
    <row r="2" spans="1:29" ht="18.75" x14ac:dyDescent="0.3">
      <c r="B2" s="1" t="s">
        <v>0</v>
      </c>
    </row>
    <row r="3" spans="1:29" ht="15.75" x14ac:dyDescent="0.25">
      <c r="B3" s="3" t="s">
        <v>527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13" t="s">
        <v>528</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ht="33" customHeight="1" x14ac:dyDescent="0.25">
      <c r="B12" s="159" t="s">
        <v>529</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x14ac:dyDescent="0.25">
      <c r="B15" s="13" t="s">
        <v>530</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65"/>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15.75" x14ac:dyDescent="0.25">
      <c r="B18" s="13" t="s">
        <v>528</v>
      </c>
      <c r="C18" s="14"/>
      <c r="D18" s="14"/>
      <c r="E18" s="14"/>
      <c r="F18" s="14"/>
      <c r="G18" s="14"/>
      <c r="H18" s="14"/>
      <c r="I18" s="14"/>
      <c r="J18" s="14"/>
      <c r="K18" s="14"/>
      <c r="L18" s="14"/>
      <c r="M18" s="14"/>
      <c r="N18" s="14"/>
      <c r="O18" s="14"/>
      <c r="P18" s="14"/>
      <c r="Q18" s="15"/>
      <c r="R18" s="13" t="s">
        <v>531</v>
      </c>
      <c r="S18" s="14"/>
      <c r="T18" s="12"/>
      <c r="U18" s="12"/>
      <c r="V18" s="12"/>
      <c r="W18" s="12"/>
      <c r="X18" s="12"/>
      <c r="Y18" s="12"/>
      <c r="Z18" s="12"/>
      <c r="AA18" s="12"/>
      <c r="AB18" s="7"/>
      <c r="AC18" s="65"/>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15.75" x14ac:dyDescent="0.25">
      <c r="B21" s="13" t="s">
        <v>367</v>
      </c>
      <c r="C21" s="14"/>
      <c r="D21" s="14"/>
      <c r="E21" s="14"/>
      <c r="F21" s="14"/>
      <c r="G21" s="14"/>
      <c r="H21" s="14"/>
      <c r="I21" s="14"/>
      <c r="J21" s="14"/>
      <c r="K21" s="14"/>
      <c r="L21" s="14"/>
      <c r="M21" s="14"/>
      <c r="N21" s="14"/>
      <c r="O21" s="14"/>
      <c r="P21" s="14"/>
      <c r="Q21" s="15"/>
      <c r="R21" s="13" t="s">
        <v>532</v>
      </c>
      <c r="S21" s="14"/>
      <c r="T21" s="12"/>
      <c r="U21" s="12"/>
      <c r="V21" s="12"/>
      <c r="W21" s="12"/>
      <c r="X21" s="12"/>
      <c r="Y21" s="12"/>
      <c r="Z21" s="12"/>
      <c r="AA21" s="12"/>
      <c r="AB21" s="7"/>
      <c r="AC21" s="65"/>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211</v>
      </c>
      <c r="C26" s="23" t="s">
        <v>17</v>
      </c>
      <c r="AC26" s="24">
        <v>10000</v>
      </c>
    </row>
    <row r="27" spans="1:29" x14ac:dyDescent="0.25">
      <c r="B27" s="23">
        <v>272</v>
      </c>
      <c r="C27" s="23" t="s">
        <v>291</v>
      </c>
      <c r="AC27" s="24">
        <v>1500</v>
      </c>
    </row>
    <row r="29" spans="1:29" x14ac:dyDescent="0.25">
      <c r="AA29" s="25"/>
      <c r="AB29" s="26" t="s">
        <v>27</v>
      </c>
      <c r="AC29" s="68">
        <f>SUM(AC26:AC27)</f>
        <v>11500</v>
      </c>
    </row>
    <row r="30" spans="1:29" x14ac:dyDescent="0.25">
      <c r="X30" s="28"/>
      <c r="Y30" s="28"/>
      <c r="Z30" s="28"/>
      <c r="AA30" s="28"/>
      <c r="AB30" s="28"/>
    </row>
    <row r="31" spans="1:29" x14ac:dyDescent="0.25">
      <c r="B31" s="5"/>
      <c r="C31" s="5"/>
      <c r="D31" s="5"/>
      <c r="E31" s="5"/>
      <c r="F31" s="5"/>
      <c r="G31" s="5"/>
      <c r="H31" s="5"/>
      <c r="I31" s="5"/>
      <c r="J31" s="5"/>
      <c r="K31" s="5"/>
      <c r="L31" s="5"/>
      <c r="M31" s="5"/>
      <c r="N31" s="5"/>
      <c r="O31" s="5"/>
      <c r="P31" s="5"/>
      <c r="Q31" s="6"/>
      <c r="R31" s="5"/>
      <c r="S31" s="5"/>
      <c r="T31" s="5"/>
      <c r="U31" s="5"/>
      <c r="V31" s="5"/>
      <c r="W31" s="5"/>
      <c r="X31" s="5"/>
      <c r="Y31" s="5"/>
      <c r="Z31" s="5"/>
      <c r="AA31" s="5"/>
      <c r="AB31" s="5"/>
      <c r="AC31" s="30"/>
    </row>
    <row r="33" spans="2:29" x14ac:dyDescent="0.25">
      <c r="B33" s="19" t="s">
        <v>28</v>
      </c>
      <c r="C33" s="25"/>
      <c r="D33" s="25"/>
      <c r="R33" s="19" t="s">
        <v>29</v>
      </c>
      <c r="S33" s="25"/>
      <c r="T33" s="25"/>
    </row>
    <row r="34" spans="2:29" x14ac:dyDescent="0.25">
      <c r="B34" s="31" t="s">
        <v>533</v>
      </c>
      <c r="R34" s="151" t="s">
        <v>534</v>
      </c>
      <c r="S34" s="151"/>
      <c r="T34" s="151"/>
      <c r="U34" s="151"/>
      <c r="V34" s="151"/>
      <c r="W34" s="151"/>
      <c r="X34" s="151"/>
      <c r="Y34" s="151"/>
      <c r="Z34" s="151"/>
      <c r="AA34" s="151"/>
      <c r="AB34" s="151"/>
      <c r="AC34" s="73"/>
    </row>
    <row r="36" spans="2:29" x14ac:dyDescent="0.25">
      <c r="B36" s="19" t="s">
        <v>30</v>
      </c>
      <c r="C36" s="25"/>
      <c r="D36" s="25"/>
    </row>
    <row r="37" spans="2:29" x14ac:dyDescent="0.25">
      <c r="B37">
        <v>0</v>
      </c>
    </row>
    <row r="39" spans="2:29" x14ac:dyDescent="0.25">
      <c r="B39" s="19" t="s">
        <v>31</v>
      </c>
      <c r="C39" s="25"/>
      <c r="D39" s="25"/>
    </row>
    <row r="40" spans="2:29" x14ac:dyDescent="0.25">
      <c r="B40">
        <v>800</v>
      </c>
    </row>
    <row r="42" spans="2:29" x14ac:dyDescent="0.25">
      <c r="B42" s="5"/>
      <c r="C42" s="5"/>
      <c r="D42" s="5"/>
      <c r="E42" s="5"/>
      <c r="F42" s="5"/>
      <c r="G42" s="5"/>
      <c r="H42" s="5"/>
      <c r="I42" s="5"/>
      <c r="J42" s="5"/>
      <c r="K42" s="5"/>
      <c r="L42" s="5"/>
      <c r="M42" s="5"/>
      <c r="N42" s="5"/>
      <c r="O42" s="5"/>
      <c r="P42" s="5"/>
      <c r="Q42" s="6"/>
      <c r="R42" s="5"/>
      <c r="S42" s="5"/>
      <c r="T42" s="5"/>
      <c r="U42" s="5"/>
      <c r="V42" s="5"/>
      <c r="W42" s="5"/>
      <c r="X42" s="5"/>
      <c r="Y42" s="5"/>
      <c r="Z42" s="5"/>
      <c r="AA42" s="5"/>
      <c r="AB42" s="5"/>
      <c r="AC42" s="30"/>
    </row>
    <row r="44" spans="2:29" x14ac:dyDescent="0.25">
      <c r="B44" s="19" t="s">
        <v>32</v>
      </c>
      <c r="C44" s="25"/>
      <c r="D44" s="25"/>
      <c r="E44" s="25"/>
    </row>
    <row r="47" spans="2:29" x14ac:dyDescent="0.25">
      <c r="B47" s="19" t="s">
        <v>33</v>
      </c>
      <c r="C47" s="25"/>
      <c r="G47" s="19" t="s">
        <v>34</v>
      </c>
      <c r="H47" s="25"/>
      <c r="L47" s="19" t="s">
        <v>35</v>
      </c>
      <c r="M47" s="25"/>
      <c r="Q47" s="19" t="s">
        <v>36</v>
      </c>
      <c r="R47" s="25"/>
      <c r="U47" s="19" t="s">
        <v>37</v>
      </c>
      <c r="V47" s="25"/>
      <c r="Z47" s="19" t="s">
        <v>38</v>
      </c>
      <c r="AA47" s="25"/>
    </row>
    <row r="48" spans="2:29" x14ac:dyDescent="0.25">
      <c r="B48">
        <v>50</v>
      </c>
      <c r="G48">
        <v>110</v>
      </c>
      <c r="L48">
        <v>170</v>
      </c>
      <c r="Q48">
        <v>220</v>
      </c>
      <c r="R48" s="2"/>
      <c r="U48">
        <v>290</v>
      </c>
      <c r="Z48">
        <v>360</v>
      </c>
    </row>
    <row r="49" spans="2:28" x14ac:dyDescent="0.25">
      <c r="Q49"/>
    </row>
    <row r="50" spans="2:28" x14ac:dyDescent="0.25">
      <c r="B50" s="19" t="s">
        <v>39</v>
      </c>
      <c r="C50" s="25"/>
      <c r="G50" s="19" t="s">
        <v>40</v>
      </c>
      <c r="H50" s="25"/>
      <c r="L50" s="19" t="s">
        <v>41</v>
      </c>
      <c r="M50" s="25"/>
      <c r="N50" s="25"/>
      <c r="Q50" s="19" t="s">
        <v>42</v>
      </c>
      <c r="R50" s="25"/>
      <c r="U50" s="19" t="s">
        <v>43</v>
      </c>
      <c r="V50" s="25"/>
      <c r="W50" s="25"/>
      <c r="Z50" s="19" t="s">
        <v>44</v>
      </c>
      <c r="AA50" s="25"/>
      <c r="AB50" s="25"/>
    </row>
    <row r="51" spans="2:28" x14ac:dyDescent="0.25">
      <c r="B51">
        <v>420</v>
      </c>
      <c r="G51">
        <v>500</v>
      </c>
      <c r="L51">
        <v>580</v>
      </c>
      <c r="Q51">
        <v>640</v>
      </c>
      <c r="U51">
        <v>730</v>
      </c>
      <c r="Z51">
        <v>800</v>
      </c>
    </row>
  </sheetData>
  <mergeCells count="2">
    <mergeCell ref="B12:AC12"/>
    <mergeCell ref="R34:AB34"/>
  </mergeCells>
  <printOptions horizontalCentered="1"/>
  <pageMargins left="0.19685039370078741" right="0.19685039370078741" top="0.19685039370078741" bottom="0.19685039370078741" header="0.31496062992125984" footer="0.31496062992125984"/>
  <pageSetup scale="85"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2:AC69"/>
  <sheetViews>
    <sheetView workbookViewId="0"/>
  </sheetViews>
  <sheetFormatPr baseColWidth="10" defaultColWidth="3.7109375" defaultRowHeight="15" x14ac:dyDescent="0.25"/>
  <cols>
    <col min="2" max="2" width="4" bestFit="1" customWidth="1"/>
    <col min="16" max="16" width="2.42578125" customWidth="1"/>
    <col min="17" max="17" width="3.7109375" style="2"/>
    <col min="18" max="18" width="3.7109375" customWidth="1"/>
    <col min="29" max="29" width="16.28515625" style="24" bestFit="1" customWidth="1"/>
  </cols>
  <sheetData>
    <row r="2" spans="1:29" ht="18.75" x14ac:dyDescent="0.3">
      <c r="B2" s="1" t="s">
        <v>0</v>
      </c>
    </row>
    <row r="3" spans="1:29" ht="15.75" x14ac:dyDescent="0.25">
      <c r="B3" s="3" t="s">
        <v>527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13" t="s">
        <v>535</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x14ac:dyDescent="0.25">
      <c r="B12" s="13" t="s">
        <v>536</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65"/>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x14ac:dyDescent="0.25">
      <c r="B15" s="13" t="s">
        <v>537</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65"/>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15.75" x14ac:dyDescent="0.25">
      <c r="B18" s="13" t="s">
        <v>538</v>
      </c>
      <c r="C18" s="14"/>
      <c r="D18" s="14"/>
      <c r="E18" s="14"/>
      <c r="F18" s="14"/>
      <c r="G18" s="14"/>
      <c r="H18" s="14"/>
      <c r="I18" s="14"/>
      <c r="J18" s="14"/>
      <c r="K18" s="14"/>
      <c r="L18" s="14"/>
      <c r="M18" s="14"/>
      <c r="N18" s="14"/>
      <c r="O18" s="14"/>
      <c r="P18" s="14"/>
      <c r="Q18" s="15"/>
      <c r="R18" s="13" t="s">
        <v>366</v>
      </c>
      <c r="S18" s="14"/>
      <c r="T18" s="12"/>
      <c r="U18" s="12"/>
      <c r="V18" s="12"/>
      <c r="W18" s="12"/>
      <c r="X18" s="12"/>
      <c r="Y18" s="12"/>
      <c r="Z18" s="12"/>
      <c r="AA18" s="12"/>
      <c r="AB18" s="7"/>
      <c r="AC18" s="65"/>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15.75" x14ac:dyDescent="0.25">
      <c r="B21" s="13" t="s">
        <v>367</v>
      </c>
      <c r="C21" s="14"/>
      <c r="D21" s="14"/>
      <c r="E21" s="14"/>
      <c r="F21" s="14"/>
      <c r="G21" s="14"/>
      <c r="H21" s="14"/>
      <c r="I21" s="14"/>
      <c r="J21" s="14"/>
      <c r="K21" s="14"/>
      <c r="L21" s="14"/>
      <c r="M21" s="14"/>
      <c r="N21" s="14"/>
      <c r="O21" s="14"/>
      <c r="P21" s="14"/>
      <c r="Q21" s="15"/>
      <c r="R21" s="144">
        <v>4000</v>
      </c>
      <c r="S21" s="144"/>
      <c r="T21" s="12"/>
      <c r="U21" s="12"/>
      <c r="V21" s="12"/>
      <c r="W21" s="12"/>
      <c r="X21" s="12"/>
      <c r="Y21" s="12"/>
      <c r="Z21" s="12"/>
      <c r="AA21" s="12"/>
      <c r="AB21" s="7"/>
      <c r="AC21" s="65"/>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B24" s="19" t="s">
        <v>15</v>
      </c>
      <c r="C24" s="20"/>
      <c r="N24" s="2"/>
      <c r="O24" s="21"/>
      <c r="P24" s="21"/>
      <c r="R24" s="21"/>
      <c r="S24" s="21"/>
      <c r="T24" s="2"/>
      <c r="AC24" s="67" t="s">
        <v>16</v>
      </c>
    </row>
    <row r="25" spans="1:29" x14ac:dyDescent="0.25">
      <c r="B25" s="23">
        <v>215</v>
      </c>
      <c r="C25" s="23" t="s">
        <v>52</v>
      </c>
      <c r="AC25" s="24">
        <v>10000</v>
      </c>
    </row>
    <row r="26" spans="1:29" x14ac:dyDescent="0.25">
      <c r="B26" s="23">
        <v>274</v>
      </c>
      <c r="C26" s="23" t="s">
        <v>293</v>
      </c>
      <c r="AC26" s="24">
        <v>1000</v>
      </c>
    </row>
    <row r="27" spans="1:29" x14ac:dyDescent="0.25">
      <c r="B27" s="11">
        <v>372</v>
      </c>
      <c r="C27" s="11" t="s">
        <v>20</v>
      </c>
      <c r="AC27" s="24">
        <v>5000</v>
      </c>
    </row>
    <row r="28" spans="1:29" x14ac:dyDescent="0.25">
      <c r="B28" s="11">
        <v>375</v>
      </c>
      <c r="C28" s="11" t="s">
        <v>21</v>
      </c>
      <c r="AC28" s="24">
        <v>10000</v>
      </c>
    </row>
    <row r="30" spans="1:29" x14ac:dyDescent="0.25">
      <c r="AA30" s="25"/>
      <c r="AB30" s="26" t="s">
        <v>27</v>
      </c>
      <c r="AC30" s="68">
        <f>SUM(AC25:AC28)</f>
        <v>26000</v>
      </c>
    </row>
    <row r="31" spans="1:29" x14ac:dyDescent="0.25">
      <c r="B31" s="5"/>
      <c r="C31" s="5"/>
      <c r="D31" s="5"/>
      <c r="E31" s="5"/>
      <c r="F31" s="5"/>
      <c r="G31" s="5"/>
      <c r="H31" s="5"/>
      <c r="I31" s="5"/>
      <c r="J31" s="5"/>
      <c r="K31" s="5"/>
      <c r="L31" s="5"/>
      <c r="M31" s="5"/>
      <c r="N31" s="5"/>
      <c r="O31" s="5"/>
      <c r="P31" s="5"/>
      <c r="Q31" s="6"/>
      <c r="R31" s="5"/>
      <c r="S31" s="5"/>
      <c r="T31" s="5"/>
      <c r="U31" s="5"/>
      <c r="V31" s="5"/>
      <c r="W31" s="5"/>
      <c r="X31" s="5"/>
      <c r="Y31" s="5"/>
      <c r="Z31" s="5"/>
      <c r="AA31" s="5"/>
      <c r="AB31" s="5"/>
      <c r="AC31" s="30"/>
    </row>
    <row r="33" spans="2:29" x14ac:dyDescent="0.25">
      <c r="B33" s="19" t="s">
        <v>28</v>
      </c>
      <c r="C33" s="25"/>
      <c r="D33" s="25"/>
      <c r="R33" s="19" t="s">
        <v>29</v>
      </c>
      <c r="S33" s="25"/>
      <c r="T33" s="25"/>
    </row>
    <row r="34" spans="2:29" x14ac:dyDescent="0.25">
      <c r="B34" s="31" t="s">
        <v>539</v>
      </c>
      <c r="R34" s="151" t="s">
        <v>540</v>
      </c>
      <c r="S34" s="151"/>
      <c r="T34" s="151"/>
      <c r="U34" s="151"/>
      <c r="V34" s="151"/>
      <c r="W34" s="151"/>
      <c r="X34" s="151"/>
      <c r="Y34" s="151"/>
      <c r="Z34" s="151"/>
      <c r="AA34" s="151"/>
      <c r="AB34" s="151"/>
      <c r="AC34" s="73"/>
    </row>
    <row r="36" spans="2:29" x14ac:dyDescent="0.25">
      <c r="B36" s="19" t="s">
        <v>30</v>
      </c>
      <c r="C36" s="25"/>
      <c r="D36" s="25"/>
    </row>
    <row r="37" spans="2:29" x14ac:dyDescent="0.25">
      <c r="B37">
        <v>0</v>
      </c>
    </row>
    <row r="39" spans="2:29" x14ac:dyDescent="0.25">
      <c r="B39" s="19" t="s">
        <v>31</v>
      </c>
      <c r="C39" s="25"/>
      <c r="D39" s="25"/>
    </row>
    <row r="40" spans="2:29" x14ac:dyDescent="0.25">
      <c r="B40">
        <v>4</v>
      </c>
    </row>
    <row r="41" spans="2:29" x14ac:dyDescent="0.25">
      <c r="B41" s="5"/>
      <c r="C41" s="5"/>
      <c r="D41" s="5"/>
      <c r="E41" s="5"/>
      <c r="F41" s="5"/>
      <c r="G41" s="5"/>
      <c r="H41" s="5"/>
      <c r="I41" s="5"/>
      <c r="J41" s="5"/>
      <c r="K41" s="5"/>
      <c r="L41" s="5"/>
      <c r="M41" s="5"/>
      <c r="N41" s="5"/>
      <c r="O41" s="5"/>
      <c r="P41" s="5"/>
      <c r="Q41" s="6"/>
      <c r="R41" s="5"/>
      <c r="S41" s="5"/>
      <c r="T41" s="5"/>
      <c r="U41" s="5"/>
      <c r="V41" s="5"/>
      <c r="W41" s="5"/>
      <c r="X41" s="5"/>
      <c r="Y41" s="5"/>
      <c r="Z41" s="5"/>
      <c r="AA41" s="5"/>
      <c r="AB41" s="5"/>
      <c r="AC41" s="30"/>
    </row>
    <row r="43" spans="2:29" x14ac:dyDescent="0.25">
      <c r="B43" s="19" t="s">
        <v>32</v>
      </c>
      <c r="C43" s="25"/>
      <c r="D43" s="25"/>
      <c r="E43" s="25"/>
    </row>
    <row r="45" spans="2:29" x14ac:dyDescent="0.25">
      <c r="B45" s="19" t="s">
        <v>33</v>
      </c>
      <c r="C45" s="25"/>
      <c r="G45" s="19" t="s">
        <v>34</v>
      </c>
      <c r="H45" s="25"/>
      <c r="L45" s="19" t="s">
        <v>35</v>
      </c>
      <c r="M45" s="25"/>
      <c r="Q45" s="19" t="s">
        <v>36</v>
      </c>
      <c r="R45" s="25"/>
      <c r="U45" s="19" t="s">
        <v>37</v>
      </c>
      <c r="V45" s="25"/>
      <c r="Z45" s="19" t="s">
        <v>38</v>
      </c>
      <c r="AA45" s="25"/>
    </row>
    <row r="46" spans="2:29" x14ac:dyDescent="0.25">
      <c r="B46">
        <v>0</v>
      </c>
      <c r="G46">
        <v>0</v>
      </c>
      <c r="L46">
        <v>0</v>
      </c>
      <c r="Q46">
        <v>1</v>
      </c>
      <c r="R46" s="2"/>
      <c r="U46">
        <v>3</v>
      </c>
      <c r="Z46">
        <v>0</v>
      </c>
    </row>
    <row r="47" spans="2:29" x14ac:dyDescent="0.25">
      <c r="Q47"/>
    </row>
    <row r="48" spans="2:29" x14ac:dyDescent="0.25">
      <c r="B48" s="19" t="s">
        <v>39</v>
      </c>
      <c r="C48" s="25"/>
      <c r="G48" s="19" t="s">
        <v>40</v>
      </c>
      <c r="H48" s="25"/>
      <c r="L48" s="19" t="s">
        <v>41</v>
      </c>
      <c r="M48" s="25"/>
      <c r="N48" s="25"/>
      <c r="Q48" s="19" t="s">
        <v>42</v>
      </c>
      <c r="R48" s="25"/>
      <c r="U48" s="19" t="s">
        <v>43</v>
      </c>
      <c r="V48" s="25"/>
      <c r="W48" s="25"/>
      <c r="Z48" s="19" t="s">
        <v>44</v>
      </c>
      <c r="AA48" s="25"/>
      <c r="AB48" s="25"/>
    </row>
    <row r="49" spans="2:29" x14ac:dyDescent="0.25">
      <c r="B49">
        <v>0</v>
      </c>
      <c r="G49">
        <v>0</v>
      </c>
      <c r="L49">
        <v>0</v>
      </c>
      <c r="Q49">
        <v>0</v>
      </c>
      <c r="U49">
        <v>0</v>
      </c>
      <c r="Z49">
        <v>4</v>
      </c>
    </row>
    <row r="51" spans="2:29" x14ac:dyDescent="0.25">
      <c r="B51" s="19" t="s">
        <v>28</v>
      </c>
      <c r="C51" s="25"/>
      <c r="D51" s="25"/>
      <c r="R51" s="19" t="s">
        <v>29</v>
      </c>
      <c r="S51" s="25"/>
      <c r="T51" s="25"/>
    </row>
    <row r="52" spans="2:29" x14ac:dyDescent="0.25">
      <c r="B52" s="31" t="s">
        <v>541</v>
      </c>
      <c r="R52" s="151" t="s">
        <v>542</v>
      </c>
      <c r="S52" s="151"/>
      <c r="T52" s="151"/>
      <c r="U52" s="151"/>
      <c r="V52" s="151"/>
      <c r="W52" s="151"/>
      <c r="X52" s="151"/>
      <c r="Y52" s="151"/>
      <c r="Z52" s="151"/>
      <c r="AA52" s="151"/>
      <c r="AB52" s="151"/>
      <c r="AC52" s="73"/>
    </row>
    <row r="54" spans="2:29" x14ac:dyDescent="0.25">
      <c r="B54" s="19" t="s">
        <v>30</v>
      </c>
      <c r="C54" s="25"/>
      <c r="D54" s="25"/>
    </row>
    <row r="55" spans="2:29" x14ac:dyDescent="0.25">
      <c r="B55">
        <v>0</v>
      </c>
    </row>
    <row r="57" spans="2:29" x14ac:dyDescent="0.25">
      <c r="B57" s="19" t="s">
        <v>31</v>
      </c>
      <c r="C57" s="25"/>
      <c r="D57" s="25"/>
    </row>
    <row r="58" spans="2:29" x14ac:dyDescent="0.25">
      <c r="B58">
        <v>2</v>
      </c>
    </row>
    <row r="60" spans="2:29" x14ac:dyDescent="0.25">
      <c r="B60" s="5"/>
      <c r="C60" s="5"/>
      <c r="D60" s="5"/>
      <c r="E60" s="5"/>
      <c r="F60" s="5"/>
      <c r="G60" s="5"/>
      <c r="H60" s="5"/>
      <c r="I60" s="5"/>
      <c r="J60" s="5"/>
      <c r="K60" s="5"/>
      <c r="L60" s="5"/>
      <c r="M60" s="5"/>
      <c r="N60" s="5"/>
      <c r="O60" s="5"/>
      <c r="P60" s="5"/>
      <c r="Q60" s="6"/>
      <c r="R60" s="5"/>
      <c r="S60" s="5"/>
      <c r="T60" s="5"/>
      <c r="U60" s="5"/>
      <c r="V60" s="5"/>
      <c r="W60" s="5"/>
      <c r="X60" s="5"/>
      <c r="Y60" s="5"/>
      <c r="Z60" s="5"/>
      <c r="AA60" s="5"/>
      <c r="AB60" s="5"/>
      <c r="AC60" s="30"/>
    </row>
    <row r="62" spans="2:29" x14ac:dyDescent="0.25">
      <c r="B62" s="19" t="s">
        <v>32</v>
      </c>
      <c r="C62" s="25"/>
      <c r="D62" s="25"/>
      <c r="E62" s="25"/>
    </row>
    <row r="65" spans="2:28" x14ac:dyDescent="0.25">
      <c r="B65" s="19" t="s">
        <v>33</v>
      </c>
      <c r="C65" s="25"/>
      <c r="G65" s="19" t="s">
        <v>34</v>
      </c>
      <c r="H65" s="25"/>
      <c r="L65" s="19" t="s">
        <v>35</v>
      </c>
      <c r="M65" s="25"/>
      <c r="Q65" s="19" t="s">
        <v>36</v>
      </c>
      <c r="R65" s="25"/>
      <c r="U65" s="19" t="s">
        <v>37</v>
      </c>
      <c r="V65" s="25"/>
      <c r="Z65" s="19" t="s">
        <v>38</v>
      </c>
      <c r="AA65" s="25"/>
    </row>
    <row r="66" spans="2:28" x14ac:dyDescent="0.25">
      <c r="B66">
        <v>0</v>
      </c>
      <c r="G66">
        <v>0</v>
      </c>
      <c r="L66">
        <v>0</v>
      </c>
      <c r="Q66">
        <v>0</v>
      </c>
      <c r="R66" s="2"/>
      <c r="U66">
        <v>0</v>
      </c>
      <c r="Z66">
        <v>0</v>
      </c>
    </row>
    <row r="67" spans="2:28" x14ac:dyDescent="0.25">
      <c r="Q67"/>
    </row>
    <row r="68" spans="2:28" x14ac:dyDescent="0.25">
      <c r="B68" s="19" t="s">
        <v>39</v>
      </c>
      <c r="C68" s="25"/>
      <c r="G68" s="19" t="s">
        <v>40</v>
      </c>
      <c r="H68" s="25"/>
      <c r="L68" s="19" t="s">
        <v>41</v>
      </c>
      <c r="M68" s="25"/>
      <c r="N68" s="25"/>
      <c r="Q68" s="19" t="s">
        <v>42</v>
      </c>
      <c r="R68" s="25"/>
      <c r="U68" s="19" t="s">
        <v>43</v>
      </c>
      <c r="V68" s="25"/>
      <c r="W68" s="25"/>
      <c r="Z68" s="19" t="s">
        <v>44</v>
      </c>
      <c r="AA68" s="25"/>
      <c r="AB68" s="25"/>
    </row>
    <row r="69" spans="2:28" x14ac:dyDescent="0.25">
      <c r="B69">
        <v>0</v>
      </c>
      <c r="G69">
        <v>1</v>
      </c>
      <c r="L69">
        <v>0</v>
      </c>
      <c r="Q69">
        <v>2</v>
      </c>
      <c r="U69">
        <v>0</v>
      </c>
      <c r="Z69">
        <v>0</v>
      </c>
    </row>
  </sheetData>
  <mergeCells count="3">
    <mergeCell ref="R21:S21"/>
    <mergeCell ref="R34:AB34"/>
    <mergeCell ref="R52:AB52"/>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2:AQ112"/>
  <sheetViews>
    <sheetView workbookViewId="0">
      <selection activeCell="V93" sqref="V93"/>
    </sheetView>
  </sheetViews>
  <sheetFormatPr baseColWidth="10" defaultColWidth="3.7109375" defaultRowHeight="15" x14ac:dyDescent="0.25"/>
  <cols>
    <col min="2" max="3" width="4" bestFit="1" customWidth="1"/>
    <col min="15" max="15" width="2.5703125" customWidth="1"/>
    <col min="17" max="17" width="3.7109375" style="2"/>
    <col min="29" max="29" width="15.140625" style="24" bestFit="1" customWidth="1"/>
  </cols>
  <sheetData>
    <row r="2" spans="1:29" ht="18.75" x14ac:dyDescent="0.3">
      <c r="B2" s="1" t="s">
        <v>0</v>
      </c>
    </row>
    <row r="3" spans="1:29" ht="15.75" x14ac:dyDescent="0.25">
      <c r="B3" s="3" t="s">
        <v>543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13" t="s">
        <v>544</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x14ac:dyDescent="0.25">
      <c r="B12" s="13" t="s">
        <v>545</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65"/>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x14ac:dyDescent="0.25">
      <c r="B15" s="13" t="s">
        <v>546</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65"/>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15.75" x14ac:dyDescent="0.25">
      <c r="B18" s="13" t="s">
        <v>547</v>
      </c>
      <c r="C18" s="14"/>
      <c r="D18" s="14"/>
      <c r="E18" s="14"/>
      <c r="F18" s="14"/>
      <c r="G18" s="14"/>
      <c r="H18" s="14"/>
      <c r="I18" s="14"/>
      <c r="J18" s="14"/>
      <c r="K18" s="14"/>
      <c r="L18" s="14"/>
      <c r="M18" s="14"/>
      <c r="N18" s="14"/>
      <c r="O18" s="14"/>
      <c r="P18" s="14"/>
      <c r="Q18" s="15"/>
      <c r="R18" s="13" t="s">
        <v>548</v>
      </c>
      <c r="S18" s="14"/>
      <c r="T18" s="12"/>
      <c r="U18" s="12"/>
      <c r="V18" s="12"/>
      <c r="W18" s="12"/>
      <c r="X18" s="12"/>
      <c r="Y18" s="12"/>
      <c r="Z18" s="12"/>
      <c r="AA18" s="12"/>
      <c r="AB18" s="7"/>
      <c r="AC18" s="65"/>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15.75" x14ac:dyDescent="0.25">
      <c r="B21" s="13" t="s">
        <v>367</v>
      </c>
      <c r="C21" s="14"/>
      <c r="D21" s="14"/>
      <c r="E21" s="14"/>
      <c r="F21" s="14"/>
      <c r="G21" s="14"/>
      <c r="H21" s="14"/>
      <c r="I21" s="14"/>
      <c r="J21" s="14"/>
      <c r="K21" s="14"/>
      <c r="L21" s="14"/>
      <c r="M21" s="14"/>
      <c r="N21" s="14"/>
      <c r="O21" s="14"/>
      <c r="P21" s="14"/>
      <c r="Q21" s="15"/>
      <c r="R21" s="13" t="s">
        <v>549</v>
      </c>
      <c r="S21" s="14"/>
      <c r="T21" s="12"/>
      <c r="U21" s="12"/>
      <c r="V21" s="12"/>
      <c r="W21" s="12"/>
      <c r="X21" s="12"/>
      <c r="Y21" s="12"/>
      <c r="Z21" s="12"/>
      <c r="AA21" s="12"/>
      <c r="AB21" s="7"/>
      <c r="AC21" s="65"/>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211</v>
      </c>
      <c r="C26" s="23" t="s">
        <v>17</v>
      </c>
      <c r="AC26" s="24">
        <v>5000</v>
      </c>
    </row>
    <row r="27" spans="1:29" x14ac:dyDescent="0.25">
      <c r="B27" s="23">
        <v>214</v>
      </c>
      <c r="C27" s="23" t="s">
        <v>65</v>
      </c>
      <c r="AC27" s="24">
        <v>2500</v>
      </c>
    </row>
    <row r="28" spans="1:29" x14ac:dyDescent="0.25">
      <c r="B28" s="23">
        <v>441</v>
      </c>
      <c r="C28" s="23" t="s">
        <v>372</v>
      </c>
      <c r="AC28" s="24">
        <v>118500</v>
      </c>
    </row>
    <row r="30" spans="1:29" x14ac:dyDescent="0.25">
      <c r="AA30" s="25"/>
      <c r="AB30" s="26" t="s">
        <v>27</v>
      </c>
      <c r="AC30" s="68">
        <f>SUM(AC26:AC28)</f>
        <v>126000</v>
      </c>
    </row>
    <row r="31" spans="1:29" x14ac:dyDescent="0.25">
      <c r="X31" s="28"/>
      <c r="Y31" s="28"/>
      <c r="Z31" s="28"/>
      <c r="AA31" s="28"/>
      <c r="AB31" s="28"/>
    </row>
    <row r="32" spans="1:29" x14ac:dyDescent="0.25">
      <c r="B32" t="s">
        <v>550</v>
      </c>
    </row>
    <row r="33" spans="2:29" x14ac:dyDescent="0.25">
      <c r="B33" s="77" t="s">
        <v>551</v>
      </c>
      <c r="C33" s="77"/>
      <c r="D33" s="77"/>
      <c r="E33" s="77"/>
      <c r="F33" s="77"/>
      <c r="G33" s="77"/>
    </row>
    <row r="34" spans="2:29" x14ac:dyDescent="0.25">
      <c r="B34" s="78"/>
      <c r="C34" s="79" t="s">
        <v>552</v>
      </c>
      <c r="D34" s="79"/>
      <c r="E34" s="80"/>
      <c r="F34" s="78"/>
    </row>
    <row r="35" spans="2:29" x14ac:dyDescent="0.25">
      <c r="B35" s="78">
        <v>1</v>
      </c>
      <c r="C35" s="78" t="s">
        <v>553</v>
      </c>
      <c r="D35" s="78"/>
      <c r="E35" s="78"/>
      <c r="F35" s="78"/>
      <c r="AA35" s="78"/>
      <c r="AB35" s="78"/>
      <c r="AC35" s="81">
        <v>5750</v>
      </c>
    </row>
    <row r="36" spans="2:29" x14ac:dyDescent="0.25">
      <c r="B36" s="78">
        <v>2</v>
      </c>
      <c r="C36" s="78" t="s">
        <v>34</v>
      </c>
      <c r="D36" s="78"/>
      <c r="E36" s="78"/>
      <c r="F36" s="78"/>
      <c r="AA36" s="78"/>
      <c r="AB36" s="78"/>
      <c r="AC36" s="81">
        <v>5750</v>
      </c>
    </row>
    <row r="37" spans="2:29" x14ac:dyDescent="0.25">
      <c r="B37" s="78">
        <v>3</v>
      </c>
      <c r="C37" s="78" t="s">
        <v>35</v>
      </c>
      <c r="D37" s="78"/>
      <c r="E37" s="78"/>
      <c r="F37" s="78"/>
      <c r="AA37" s="78"/>
      <c r="AB37" s="78"/>
      <c r="AC37" s="81">
        <v>5750</v>
      </c>
    </row>
    <row r="38" spans="2:29" x14ac:dyDescent="0.25">
      <c r="B38" s="78">
        <v>4</v>
      </c>
      <c r="C38" s="78" t="s">
        <v>36</v>
      </c>
      <c r="D38" s="78"/>
      <c r="E38" s="78"/>
      <c r="F38" s="78"/>
      <c r="AA38" s="78"/>
      <c r="AB38" s="78"/>
      <c r="AC38" s="81">
        <v>5750</v>
      </c>
    </row>
    <row r="39" spans="2:29" x14ac:dyDescent="0.25">
      <c r="B39" s="78">
        <v>5</v>
      </c>
      <c r="C39" s="78" t="s">
        <v>37</v>
      </c>
      <c r="D39" s="78"/>
      <c r="E39" s="78"/>
      <c r="F39" s="78"/>
      <c r="AA39" s="78"/>
      <c r="AB39" s="78"/>
      <c r="AC39" s="81">
        <v>5750</v>
      </c>
    </row>
    <row r="40" spans="2:29" x14ac:dyDescent="0.25">
      <c r="B40" s="78">
        <v>6</v>
      </c>
      <c r="C40" s="78" t="s">
        <v>38</v>
      </c>
      <c r="D40" s="78"/>
      <c r="E40" s="78"/>
      <c r="F40" s="78"/>
      <c r="AA40" s="78"/>
      <c r="AB40" s="78"/>
      <c r="AC40" s="81">
        <v>5750</v>
      </c>
    </row>
    <row r="41" spans="2:29" x14ac:dyDescent="0.25">
      <c r="B41" s="78">
        <v>7</v>
      </c>
      <c r="C41" s="78" t="s">
        <v>39</v>
      </c>
      <c r="D41" s="78"/>
      <c r="E41" s="78"/>
      <c r="F41" s="78"/>
      <c r="AA41" s="78"/>
      <c r="AB41" s="78"/>
      <c r="AC41" s="81">
        <v>5750</v>
      </c>
    </row>
    <row r="42" spans="2:29" x14ac:dyDescent="0.25">
      <c r="B42" s="78">
        <v>8</v>
      </c>
      <c r="C42" s="78" t="s">
        <v>40</v>
      </c>
      <c r="D42" s="78"/>
      <c r="E42" s="78"/>
      <c r="F42" s="78"/>
      <c r="AA42" s="78"/>
      <c r="AB42" s="78"/>
      <c r="AC42" s="81">
        <v>5750</v>
      </c>
    </row>
    <row r="43" spans="2:29" x14ac:dyDescent="0.25">
      <c r="B43" s="78">
        <v>9</v>
      </c>
      <c r="C43" s="78" t="s">
        <v>41</v>
      </c>
      <c r="D43" s="78"/>
      <c r="E43" s="78"/>
      <c r="F43" s="78"/>
      <c r="AA43" s="78"/>
      <c r="AB43" s="78"/>
      <c r="AC43" s="81">
        <v>5750</v>
      </c>
    </row>
    <row r="44" spans="2:29" x14ac:dyDescent="0.25">
      <c r="B44" s="78">
        <v>10</v>
      </c>
      <c r="C44" s="78" t="s">
        <v>42</v>
      </c>
      <c r="D44" s="78"/>
      <c r="E44" s="78"/>
      <c r="F44" s="78"/>
      <c r="AA44" s="78"/>
      <c r="AB44" s="78"/>
      <c r="AC44" s="81">
        <v>5750</v>
      </c>
    </row>
    <row r="45" spans="2:29" x14ac:dyDescent="0.25">
      <c r="B45" s="78">
        <v>11</v>
      </c>
      <c r="C45" s="78" t="s">
        <v>43</v>
      </c>
      <c r="D45" s="78"/>
      <c r="E45" s="78"/>
      <c r="F45" s="78"/>
      <c r="AA45" s="78"/>
      <c r="AB45" s="78"/>
      <c r="AC45" s="81">
        <v>5750</v>
      </c>
    </row>
    <row r="46" spans="2:29" x14ac:dyDescent="0.25">
      <c r="B46" s="78">
        <v>12</v>
      </c>
      <c r="C46" s="78" t="s">
        <v>44</v>
      </c>
      <c r="D46" s="78"/>
      <c r="E46" s="78"/>
      <c r="F46" s="78"/>
      <c r="AA46" s="78"/>
      <c r="AB46" s="78"/>
      <c r="AC46" s="81">
        <v>5750</v>
      </c>
    </row>
    <row r="47" spans="2:29" x14ac:dyDescent="0.25">
      <c r="AA47" s="82"/>
      <c r="AB47" s="83" t="s">
        <v>27</v>
      </c>
      <c r="AC47" s="84">
        <f>SUM(AC35:AC46)</f>
        <v>69000</v>
      </c>
    </row>
    <row r="49" spans="2:43" x14ac:dyDescent="0.25">
      <c r="C49" s="79" t="s">
        <v>554</v>
      </c>
      <c r="D49" s="79"/>
      <c r="E49" s="79"/>
      <c r="F49" s="70"/>
      <c r="G49" s="70"/>
    </row>
    <row r="50" spans="2:43" x14ac:dyDescent="0.25">
      <c r="B50" s="78">
        <v>1</v>
      </c>
      <c r="C50" s="78" t="s">
        <v>553</v>
      </c>
      <c r="D50" s="78"/>
      <c r="E50" s="78"/>
      <c r="AB50" s="78"/>
      <c r="AC50" s="81">
        <v>4125</v>
      </c>
    </row>
    <row r="51" spans="2:43" x14ac:dyDescent="0.25">
      <c r="B51" s="78">
        <v>2</v>
      </c>
      <c r="C51" s="78" t="s">
        <v>34</v>
      </c>
      <c r="D51" s="78"/>
      <c r="E51" s="78"/>
      <c r="AB51" s="78"/>
      <c r="AC51" s="81">
        <v>4125</v>
      </c>
    </row>
    <row r="52" spans="2:43" x14ac:dyDescent="0.25">
      <c r="B52" s="78">
        <v>3</v>
      </c>
      <c r="C52" s="78" t="s">
        <v>35</v>
      </c>
      <c r="D52" s="78"/>
      <c r="E52" s="78"/>
      <c r="AB52" s="78"/>
      <c r="AC52" s="81">
        <v>4125</v>
      </c>
    </row>
    <row r="53" spans="2:43" x14ac:dyDescent="0.25">
      <c r="B53" s="78">
        <v>4</v>
      </c>
      <c r="C53" s="78" t="s">
        <v>36</v>
      </c>
      <c r="D53" s="78"/>
      <c r="E53" s="78"/>
      <c r="AB53" s="78"/>
      <c r="AC53" s="81">
        <v>4125</v>
      </c>
    </row>
    <row r="54" spans="2:43" x14ac:dyDescent="0.25">
      <c r="B54" s="78">
        <v>5</v>
      </c>
      <c r="C54" s="78" t="s">
        <v>37</v>
      </c>
      <c r="D54" s="78"/>
      <c r="E54" s="78"/>
      <c r="AB54" s="78"/>
      <c r="AC54" s="81">
        <v>4125</v>
      </c>
    </row>
    <row r="55" spans="2:43" x14ac:dyDescent="0.25">
      <c r="B55" s="78">
        <v>6</v>
      </c>
      <c r="C55" s="78" t="s">
        <v>38</v>
      </c>
      <c r="D55" s="78"/>
      <c r="E55" s="78"/>
      <c r="AB55" s="78"/>
      <c r="AC55" s="81">
        <v>4125</v>
      </c>
    </row>
    <row r="56" spans="2:43" x14ac:dyDescent="0.25">
      <c r="B56" s="78">
        <v>7</v>
      </c>
      <c r="C56" s="78" t="s">
        <v>39</v>
      </c>
      <c r="D56" s="78"/>
      <c r="E56" s="78"/>
      <c r="AB56" s="78"/>
      <c r="AC56" s="81">
        <v>4125</v>
      </c>
    </row>
    <row r="57" spans="2:43" x14ac:dyDescent="0.25">
      <c r="B57" s="78">
        <v>8</v>
      </c>
      <c r="C57" s="78" t="s">
        <v>399</v>
      </c>
      <c r="D57" s="78"/>
      <c r="E57" s="78"/>
      <c r="AB57" s="78"/>
      <c r="AC57" s="81">
        <v>4125</v>
      </c>
    </row>
    <row r="58" spans="2:43" x14ac:dyDescent="0.25">
      <c r="B58" s="78">
        <v>9</v>
      </c>
      <c r="C58" s="78" t="s">
        <v>41</v>
      </c>
      <c r="D58" s="78"/>
      <c r="E58" s="78"/>
      <c r="AB58" s="78"/>
      <c r="AC58" s="81">
        <v>4125</v>
      </c>
    </row>
    <row r="59" spans="2:43" x14ac:dyDescent="0.25">
      <c r="B59" s="78">
        <v>10</v>
      </c>
      <c r="C59" s="78" t="s">
        <v>42</v>
      </c>
      <c r="D59" s="78"/>
      <c r="E59" s="78"/>
      <c r="AB59" s="78"/>
      <c r="AC59" s="81">
        <v>4125</v>
      </c>
    </row>
    <row r="60" spans="2:43" x14ac:dyDescent="0.25">
      <c r="B60" s="78">
        <v>11</v>
      </c>
      <c r="C60" s="78" t="s">
        <v>43</v>
      </c>
      <c r="D60" s="78"/>
      <c r="E60" s="78"/>
      <c r="AB60" s="78"/>
      <c r="AC60" s="81">
        <v>4125</v>
      </c>
    </row>
    <row r="61" spans="2:43" x14ac:dyDescent="0.25">
      <c r="B61" s="78">
        <v>12</v>
      </c>
      <c r="C61" s="78" t="s">
        <v>44</v>
      </c>
      <c r="D61" s="78"/>
      <c r="E61" s="78"/>
      <c r="AB61" s="78"/>
      <c r="AC61" s="81">
        <v>4125</v>
      </c>
    </row>
    <row r="62" spans="2:43" x14ac:dyDescent="0.25">
      <c r="AA62" s="82"/>
      <c r="AB62" s="83" t="s">
        <v>27</v>
      </c>
      <c r="AC62" s="84">
        <f>SUM(AC50:AC61)</f>
        <v>49500</v>
      </c>
    </row>
    <row r="63" spans="2:43" x14ac:dyDescent="0.25">
      <c r="AA63" s="85"/>
      <c r="AB63" s="86"/>
      <c r="AC63" s="87"/>
    </row>
    <row r="64" spans="2:43" x14ac:dyDescent="0.25">
      <c r="B64" s="78" t="s">
        <v>555</v>
      </c>
      <c r="C64" s="78"/>
      <c r="D64" s="78"/>
      <c r="E64" s="78"/>
      <c r="F64" s="78"/>
      <c r="G64" s="78"/>
      <c r="H64" s="78"/>
      <c r="I64" s="78"/>
      <c r="J64" s="78"/>
      <c r="K64" s="78"/>
      <c r="L64" s="78"/>
      <c r="M64" s="78"/>
      <c r="N64" s="78"/>
      <c r="O64" s="78"/>
      <c r="P64" s="78"/>
      <c r="Q64" s="88"/>
      <c r="R64" s="78"/>
      <c r="S64" s="78"/>
      <c r="T64" s="78"/>
      <c r="U64" s="78"/>
      <c r="V64" s="78"/>
      <c r="W64" s="78"/>
      <c r="X64" s="78"/>
      <c r="Y64" s="78"/>
      <c r="Z64" s="78"/>
      <c r="AA64" s="85"/>
      <c r="AB64" s="86"/>
      <c r="AC64" s="87"/>
      <c r="AD64" s="78"/>
      <c r="AE64" s="78"/>
      <c r="AF64" s="78"/>
      <c r="AG64" s="78"/>
      <c r="AH64" s="78"/>
      <c r="AI64" s="78"/>
      <c r="AJ64" s="78"/>
      <c r="AK64" s="78"/>
      <c r="AL64" s="78"/>
      <c r="AM64" s="78"/>
      <c r="AN64" s="78"/>
      <c r="AO64" s="78"/>
      <c r="AP64" s="78"/>
      <c r="AQ64" s="78"/>
    </row>
    <row r="65" spans="2:43" x14ac:dyDescent="0.25">
      <c r="B65" s="78" t="s">
        <v>556</v>
      </c>
      <c r="C65" s="78"/>
      <c r="D65" s="78"/>
      <c r="E65" s="78"/>
      <c r="F65" s="78"/>
      <c r="G65" s="78"/>
      <c r="H65" s="78"/>
      <c r="I65" s="78"/>
      <c r="J65" s="78"/>
      <c r="K65" s="78"/>
      <c r="L65" s="78"/>
      <c r="M65" s="78"/>
      <c r="N65" s="78"/>
      <c r="O65" s="78"/>
      <c r="P65" s="78"/>
      <c r="Q65" s="88"/>
      <c r="R65" s="78"/>
      <c r="S65" s="78"/>
      <c r="T65" s="78"/>
      <c r="U65" s="78"/>
      <c r="V65" s="78"/>
      <c r="W65" s="78"/>
      <c r="X65" s="78"/>
      <c r="Y65" s="78"/>
      <c r="Z65" s="78"/>
      <c r="AA65" s="85"/>
      <c r="AB65" s="86"/>
      <c r="AC65" s="87"/>
      <c r="AD65" s="78"/>
      <c r="AE65" s="78"/>
      <c r="AF65" s="78"/>
      <c r="AG65" s="78"/>
      <c r="AH65" s="78"/>
      <c r="AI65" s="78"/>
      <c r="AJ65" s="78"/>
      <c r="AK65" s="78"/>
      <c r="AL65" s="78"/>
      <c r="AM65" s="78"/>
      <c r="AN65" s="78"/>
      <c r="AO65" s="78"/>
      <c r="AP65" s="78"/>
      <c r="AQ65" s="78"/>
    </row>
    <row r="66" spans="2:43" x14ac:dyDescent="0.25">
      <c r="B66" s="78" t="s">
        <v>557</v>
      </c>
      <c r="C66" s="78"/>
      <c r="D66" s="78"/>
      <c r="E66" s="78"/>
      <c r="F66" s="78"/>
      <c r="G66" s="78"/>
      <c r="H66" s="78"/>
      <c r="I66" s="78"/>
      <c r="J66" s="78"/>
      <c r="K66" s="78"/>
      <c r="L66" s="78"/>
      <c r="M66" s="78"/>
      <c r="N66" s="78"/>
      <c r="O66" s="78"/>
      <c r="P66" s="78"/>
      <c r="Q66" s="88"/>
      <c r="R66" s="78"/>
      <c r="S66" s="78"/>
      <c r="T66" s="78"/>
      <c r="U66" s="78"/>
      <c r="V66" s="78"/>
      <c r="W66" s="78"/>
      <c r="X66" s="78"/>
      <c r="Y66" s="78"/>
      <c r="Z66" s="78"/>
      <c r="AA66" s="85"/>
      <c r="AB66" s="86"/>
      <c r="AC66" s="87"/>
      <c r="AD66" s="78"/>
      <c r="AE66" s="78"/>
      <c r="AF66" s="78"/>
      <c r="AG66" s="78"/>
      <c r="AH66" s="78"/>
      <c r="AI66" s="78"/>
      <c r="AJ66" s="78"/>
      <c r="AK66" s="78"/>
      <c r="AL66" s="78"/>
      <c r="AM66" s="78"/>
      <c r="AN66" s="78"/>
      <c r="AO66" s="78"/>
      <c r="AP66" s="78"/>
      <c r="AQ66" s="78"/>
    </row>
    <row r="67" spans="2:43" x14ac:dyDescent="0.25">
      <c r="AA67" s="85"/>
      <c r="AB67" s="86"/>
      <c r="AC67" s="87"/>
    </row>
    <row r="68" spans="2:43" x14ac:dyDescent="0.25">
      <c r="AA68" s="85"/>
      <c r="AB68" s="86"/>
      <c r="AC68" s="87"/>
    </row>
    <row r="69" spans="2:43" x14ac:dyDescent="0.25">
      <c r="AA69" s="85"/>
      <c r="AB69" s="86"/>
      <c r="AC69" s="87"/>
    </row>
    <row r="70" spans="2:43" x14ac:dyDescent="0.25">
      <c r="B70" s="19" t="s">
        <v>558</v>
      </c>
      <c r="C70" s="25"/>
      <c r="D70" s="25"/>
      <c r="R70" s="89" t="s">
        <v>559</v>
      </c>
      <c r="S70" s="90"/>
      <c r="T70" s="90"/>
      <c r="W70" s="91"/>
      <c r="X70" s="91"/>
      <c r="Y70" s="91"/>
      <c r="Z70" s="91"/>
    </row>
    <row r="71" spans="2:43" x14ac:dyDescent="0.25">
      <c r="B71" s="31" t="s">
        <v>560</v>
      </c>
      <c r="R71" s="32"/>
      <c r="S71" s="32"/>
      <c r="T71" s="32"/>
      <c r="U71" s="32"/>
      <c r="V71" s="32"/>
      <c r="W71" s="32"/>
      <c r="X71" s="32"/>
      <c r="Y71" s="32"/>
      <c r="Z71" s="32"/>
      <c r="AA71" s="32"/>
      <c r="AB71" s="32"/>
      <c r="AC71" s="73"/>
    </row>
    <row r="73" spans="2:43" x14ac:dyDescent="0.25">
      <c r="B73" s="19" t="s">
        <v>30</v>
      </c>
      <c r="C73" s="25"/>
      <c r="D73" s="25"/>
    </row>
    <row r="74" spans="2:43" x14ac:dyDescent="0.25">
      <c r="C74">
        <v>0</v>
      </c>
    </row>
    <row r="76" spans="2:43" x14ac:dyDescent="0.25">
      <c r="B76" s="19" t="s">
        <v>31</v>
      </c>
      <c r="C76" s="25"/>
      <c r="D76" s="25"/>
    </row>
    <row r="77" spans="2:43" x14ac:dyDescent="0.25">
      <c r="C77">
        <v>10</v>
      </c>
    </row>
    <row r="79" spans="2:43" x14ac:dyDescent="0.25">
      <c r="B79" s="5"/>
      <c r="C79" s="5"/>
      <c r="D79" s="5"/>
      <c r="E79" s="5"/>
      <c r="F79" s="5"/>
      <c r="G79" s="5"/>
      <c r="H79" s="5"/>
      <c r="I79" s="5"/>
      <c r="J79" s="5"/>
      <c r="K79" s="5"/>
      <c r="L79" s="5"/>
      <c r="M79" s="5"/>
      <c r="N79" s="5"/>
      <c r="O79" s="5"/>
      <c r="P79" s="5"/>
      <c r="Q79" s="6"/>
      <c r="R79" s="5"/>
      <c r="S79" s="5"/>
      <c r="T79" s="5"/>
      <c r="U79" s="5"/>
      <c r="V79" s="5"/>
      <c r="W79" s="5"/>
      <c r="X79" s="5"/>
      <c r="Y79" s="5"/>
      <c r="Z79" s="5"/>
      <c r="AA79" s="5"/>
      <c r="AB79" s="5"/>
      <c r="AC79" s="30"/>
    </row>
    <row r="81" spans="1:29" x14ac:dyDescent="0.25">
      <c r="B81" s="19" t="s">
        <v>32</v>
      </c>
      <c r="C81" s="25"/>
      <c r="D81" s="25"/>
      <c r="E81" s="25"/>
    </row>
    <row r="84" spans="1:29" x14ac:dyDescent="0.25">
      <c r="B84" s="19" t="s">
        <v>33</v>
      </c>
      <c r="C84" s="25"/>
      <c r="G84" s="19" t="s">
        <v>34</v>
      </c>
      <c r="H84" s="25"/>
      <c r="L84" s="19" t="s">
        <v>35</v>
      </c>
      <c r="M84" s="25"/>
      <c r="Q84" s="19" t="s">
        <v>36</v>
      </c>
      <c r="R84" s="25"/>
      <c r="U84" s="19" t="s">
        <v>37</v>
      </c>
      <c r="V84" s="25"/>
      <c r="Z84" s="19" t="s">
        <v>38</v>
      </c>
      <c r="AA84" s="25"/>
    </row>
    <row r="85" spans="1:29" x14ac:dyDescent="0.25">
      <c r="M85">
        <v>1</v>
      </c>
      <c r="Q85">
        <v>1</v>
      </c>
      <c r="R85" s="2"/>
      <c r="U85">
        <v>1</v>
      </c>
      <c r="AA85">
        <v>1</v>
      </c>
    </row>
    <row r="86" spans="1:29" x14ac:dyDescent="0.25">
      <c r="Q86"/>
    </row>
    <row r="87" spans="1:29" x14ac:dyDescent="0.25">
      <c r="B87" s="19" t="s">
        <v>39</v>
      </c>
      <c r="C87" s="25"/>
      <c r="G87" s="19" t="s">
        <v>40</v>
      </c>
      <c r="H87" s="25"/>
      <c r="L87" s="19" t="s">
        <v>41</v>
      </c>
      <c r="M87" s="25"/>
      <c r="N87" s="25"/>
      <c r="Q87" s="19" t="s">
        <v>42</v>
      </c>
      <c r="R87" s="25"/>
      <c r="U87" s="19" t="s">
        <v>43</v>
      </c>
      <c r="V87" s="25"/>
      <c r="W87" s="25"/>
      <c r="Z87" s="19" t="s">
        <v>44</v>
      </c>
      <c r="AA87" s="25"/>
      <c r="AB87" s="25"/>
    </row>
    <row r="88" spans="1:29" x14ac:dyDescent="0.25">
      <c r="B88">
        <v>1</v>
      </c>
      <c r="G88">
        <v>1</v>
      </c>
      <c r="M88">
        <v>1</v>
      </c>
      <c r="Q88"/>
      <c r="R88">
        <v>1</v>
      </c>
      <c r="V88">
        <v>1</v>
      </c>
      <c r="AA88">
        <v>1</v>
      </c>
    </row>
    <row r="90" spans="1:29" x14ac:dyDescent="0.25">
      <c r="A90" s="5"/>
      <c r="B90" s="5"/>
      <c r="C90" s="5"/>
      <c r="D90" s="5"/>
      <c r="E90" s="5"/>
      <c r="F90" s="5"/>
      <c r="G90" s="5"/>
      <c r="H90" s="5"/>
      <c r="I90" s="5"/>
      <c r="J90" s="5"/>
      <c r="K90" s="5"/>
      <c r="L90" s="5"/>
      <c r="M90" s="5"/>
      <c r="N90" s="5"/>
      <c r="O90" s="5"/>
      <c r="P90" s="5"/>
      <c r="Q90" s="6"/>
      <c r="R90" s="5"/>
      <c r="S90" s="5"/>
      <c r="T90" s="5"/>
      <c r="U90" s="5"/>
      <c r="V90" s="5"/>
      <c r="W90" s="5"/>
      <c r="X90" s="5"/>
      <c r="Y90" s="5"/>
      <c r="Z90" s="5"/>
      <c r="AA90" s="5"/>
      <c r="AB90" s="5"/>
      <c r="AC90" s="30"/>
    </row>
    <row r="92" spans="1:29" x14ac:dyDescent="0.25">
      <c r="B92" s="19" t="s">
        <v>561</v>
      </c>
      <c r="C92" s="25"/>
      <c r="D92" s="25"/>
      <c r="W92" s="91"/>
      <c r="X92" s="92" t="s">
        <v>29</v>
      </c>
      <c r="Y92" s="91"/>
      <c r="Z92" s="91"/>
    </row>
    <row r="93" spans="1:29" x14ac:dyDescent="0.25">
      <c r="B93" t="s">
        <v>562</v>
      </c>
    </row>
    <row r="97" spans="1:29" x14ac:dyDescent="0.25">
      <c r="B97" s="19" t="s">
        <v>30</v>
      </c>
      <c r="C97" s="25"/>
      <c r="D97" s="25"/>
    </row>
    <row r="98" spans="1:29" x14ac:dyDescent="0.25">
      <c r="C98">
        <v>0</v>
      </c>
    </row>
    <row r="100" spans="1:29" x14ac:dyDescent="0.25">
      <c r="B100" s="19" t="s">
        <v>31</v>
      </c>
      <c r="C100" s="25"/>
      <c r="D100" s="25"/>
    </row>
    <row r="101" spans="1:29" x14ac:dyDescent="0.25">
      <c r="C101">
        <v>300</v>
      </c>
    </row>
    <row r="103" spans="1:29" x14ac:dyDescent="0.25">
      <c r="A103" s="5"/>
      <c r="B103" s="5"/>
      <c r="C103" s="5"/>
      <c r="D103" s="5"/>
      <c r="E103" s="5"/>
      <c r="F103" s="5"/>
      <c r="G103" s="5"/>
      <c r="H103" s="5"/>
      <c r="I103" s="5"/>
      <c r="J103" s="5"/>
      <c r="K103" s="5"/>
      <c r="L103" s="5"/>
      <c r="M103" s="5"/>
      <c r="N103" s="5"/>
      <c r="O103" s="5"/>
      <c r="P103" s="5"/>
      <c r="Q103" s="6"/>
      <c r="R103" s="5"/>
      <c r="S103" s="5"/>
      <c r="T103" s="5"/>
      <c r="U103" s="5"/>
      <c r="V103" s="5"/>
      <c r="W103" s="5"/>
      <c r="X103" s="5"/>
      <c r="Y103" s="5"/>
      <c r="Z103" s="5"/>
      <c r="AA103" s="5"/>
      <c r="AB103" s="5"/>
      <c r="AC103" s="30"/>
    </row>
    <row r="105" spans="1:29" x14ac:dyDescent="0.25">
      <c r="B105" s="19" t="s">
        <v>32</v>
      </c>
      <c r="C105" s="25"/>
      <c r="D105" s="25"/>
      <c r="E105" s="25"/>
    </row>
    <row r="108" spans="1:29" x14ac:dyDescent="0.25">
      <c r="B108" s="92" t="s">
        <v>553</v>
      </c>
      <c r="C108" s="92"/>
      <c r="G108" s="19" t="s">
        <v>34</v>
      </c>
      <c r="H108" s="25"/>
      <c r="L108" s="19" t="s">
        <v>35</v>
      </c>
      <c r="M108" s="25"/>
      <c r="Q108" s="19" t="s">
        <v>36</v>
      </c>
      <c r="R108" s="25"/>
      <c r="U108" s="19" t="s">
        <v>37</v>
      </c>
      <c r="V108" s="25"/>
      <c r="Z108" s="19" t="s">
        <v>38</v>
      </c>
      <c r="AA108" s="25"/>
    </row>
    <row r="109" spans="1:29" x14ac:dyDescent="0.25">
      <c r="L109">
        <v>50</v>
      </c>
      <c r="R109">
        <v>25</v>
      </c>
      <c r="U109">
        <v>25</v>
      </c>
      <c r="Z109">
        <v>25</v>
      </c>
    </row>
    <row r="111" spans="1:29" x14ac:dyDescent="0.25">
      <c r="B111" s="19" t="s">
        <v>39</v>
      </c>
      <c r="C111" s="25"/>
      <c r="G111" s="19" t="s">
        <v>40</v>
      </c>
      <c r="H111" s="25"/>
      <c r="L111" s="19" t="s">
        <v>41</v>
      </c>
      <c r="M111" s="25"/>
      <c r="N111" s="25"/>
      <c r="Q111" s="19" t="s">
        <v>42</v>
      </c>
      <c r="R111" s="25"/>
      <c r="U111" s="19" t="s">
        <v>43</v>
      </c>
      <c r="V111" s="25"/>
      <c r="W111" s="25"/>
      <c r="Z111" s="19" t="s">
        <v>44</v>
      </c>
      <c r="AA111" s="25"/>
      <c r="AB111" s="25"/>
    </row>
    <row r="112" spans="1:29" x14ac:dyDescent="0.25">
      <c r="B112">
        <v>25</v>
      </c>
      <c r="H112">
        <v>50</v>
      </c>
      <c r="M112">
        <v>25</v>
      </c>
      <c r="R112">
        <v>25</v>
      </c>
      <c r="U112">
        <v>25</v>
      </c>
      <c r="AA112">
        <v>25</v>
      </c>
    </row>
  </sheetData>
  <printOptions horizontalCentered="1"/>
  <pageMargins left="0.19685039370078741" right="0.19685039370078741" top="0.39370078740157483" bottom="0.39370078740157483" header="0.31496062992125984" footer="0.31496062992125984"/>
  <pageSetup scale="8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2:AC57"/>
  <sheetViews>
    <sheetView workbookViewId="0">
      <selection activeCell="AC37" sqref="AC37"/>
    </sheetView>
  </sheetViews>
  <sheetFormatPr baseColWidth="10" defaultColWidth="3.7109375" defaultRowHeight="15" x14ac:dyDescent="0.25"/>
  <cols>
    <col min="2" max="2" width="3.7109375" customWidth="1"/>
    <col min="17" max="17" width="3.7109375" style="2"/>
    <col min="29" max="29" width="15.140625" bestFit="1" customWidth="1"/>
  </cols>
  <sheetData>
    <row r="2" spans="1:29" ht="18.75" x14ac:dyDescent="0.3">
      <c r="B2" s="1" t="s">
        <v>0</v>
      </c>
    </row>
    <row r="3" spans="1:29" ht="15.75" x14ac:dyDescent="0.25">
      <c r="B3" s="3" t="s">
        <v>563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564</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0.75" customHeight="1" x14ac:dyDescent="0.25">
      <c r="B12" s="149" t="s">
        <v>565</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3" customHeight="1" x14ac:dyDescent="0.25">
      <c r="B15" s="149" t="s">
        <v>566</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60" t="s">
        <v>567</v>
      </c>
      <c r="C18" s="14"/>
      <c r="D18" s="14"/>
      <c r="E18" s="14"/>
      <c r="F18" s="14"/>
      <c r="G18" s="14"/>
      <c r="H18" s="14"/>
      <c r="I18" s="14"/>
      <c r="J18" s="14"/>
      <c r="K18" s="14"/>
      <c r="L18" s="14"/>
      <c r="M18" s="14"/>
      <c r="N18" s="14"/>
      <c r="O18" s="14"/>
      <c r="P18" s="14"/>
      <c r="Q18" s="15"/>
      <c r="R18" s="149" t="s">
        <v>568</v>
      </c>
      <c r="S18" s="149"/>
      <c r="T18" s="149"/>
      <c r="U18" s="149"/>
      <c r="V18" s="149"/>
      <c r="W18" s="149"/>
      <c r="X18" s="149"/>
      <c r="Y18" s="149"/>
      <c r="Z18" s="149"/>
      <c r="AA18" s="149"/>
      <c r="AB18" s="149"/>
      <c r="AC18" s="149"/>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60" t="s">
        <v>367</v>
      </c>
      <c r="C21" s="14"/>
      <c r="D21" s="14"/>
      <c r="E21" s="14"/>
      <c r="F21" s="14"/>
      <c r="G21" s="14"/>
      <c r="H21" s="14"/>
      <c r="I21" s="14"/>
      <c r="J21" s="14"/>
      <c r="K21" s="14"/>
      <c r="L21" s="14"/>
      <c r="M21" s="14"/>
      <c r="N21" s="14"/>
      <c r="O21" s="14"/>
      <c r="P21" s="14"/>
      <c r="Q21" s="15"/>
      <c r="R21" s="13" t="s">
        <v>569</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10000</v>
      </c>
    </row>
    <row r="27" spans="1:29" s="2" customFormat="1" x14ac:dyDescent="0.25">
      <c r="B27" s="23">
        <v>212</v>
      </c>
      <c r="C27" s="23" t="s">
        <v>64</v>
      </c>
      <c r="AC27" s="37">
        <v>15000</v>
      </c>
    </row>
    <row r="28" spans="1:29" x14ac:dyDescent="0.25">
      <c r="B28" s="23">
        <v>214</v>
      </c>
      <c r="C28" s="23" t="s">
        <v>65</v>
      </c>
      <c r="AC28" s="24">
        <v>5000</v>
      </c>
    </row>
    <row r="29" spans="1:29" x14ac:dyDescent="0.25">
      <c r="B29" s="23">
        <v>215</v>
      </c>
      <c r="C29" s="23" t="s">
        <v>52</v>
      </c>
      <c r="AC29" s="24">
        <v>15000</v>
      </c>
    </row>
    <row r="30" spans="1:29" x14ac:dyDescent="0.25">
      <c r="B30" s="23">
        <v>217</v>
      </c>
      <c r="C30" s="23" t="s">
        <v>188</v>
      </c>
      <c r="AC30" s="65">
        <v>15000</v>
      </c>
    </row>
    <row r="31" spans="1:29" x14ac:dyDescent="0.25">
      <c r="B31" s="23">
        <v>218</v>
      </c>
      <c r="C31" s="23" t="s">
        <v>104</v>
      </c>
      <c r="AB31" s="39"/>
      <c r="AC31" s="24">
        <v>1500</v>
      </c>
    </row>
    <row r="32" spans="1:29" x14ac:dyDescent="0.25">
      <c r="B32" s="11">
        <v>261</v>
      </c>
      <c r="C32" s="11" t="s">
        <v>18</v>
      </c>
      <c r="AC32" s="24">
        <v>20000</v>
      </c>
    </row>
    <row r="33" spans="2:29" x14ac:dyDescent="0.25">
      <c r="B33" s="23">
        <v>272</v>
      </c>
      <c r="C33" s="23" t="s">
        <v>291</v>
      </c>
      <c r="AC33" s="24">
        <v>1500</v>
      </c>
    </row>
    <row r="34" spans="2:29" x14ac:dyDescent="0.25">
      <c r="B34" s="23">
        <v>382</v>
      </c>
      <c r="C34" s="23" t="s">
        <v>113</v>
      </c>
      <c r="AC34" s="24">
        <v>15000</v>
      </c>
    </row>
    <row r="35" spans="2:29" x14ac:dyDescent="0.25">
      <c r="B35" s="11">
        <v>523</v>
      </c>
      <c r="C35" s="11" t="s">
        <v>143</v>
      </c>
      <c r="AC35" s="24">
        <v>1500</v>
      </c>
    </row>
    <row r="37" spans="2:29" x14ac:dyDescent="0.25">
      <c r="AA37" s="25"/>
      <c r="AB37" s="26" t="s">
        <v>27</v>
      </c>
      <c r="AC37" s="27">
        <f>SUM(AC26:AC35)</f>
        <v>99500</v>
      </c>
    </row>
    <row r="38" spans="2:29" x14ac:dyDescent="0.25">
      <c r="X38" s="28"/>
      <c r="Y38" s="28"/>
      <c r="Z38" s="28"/>
      <c r="AA38" s="28"/>
      <c r="AB38" s="28"/>
      <c r="AC38" s="29"/>
    </row>
    <row r="39" spans="2:29" x14ac:dyDescent="0.25">
      <c r="B39" s="5"/>
      <c r="C39" s="5"/>
      <c r="D39" s="5"/>
      <c r="E39" s="5"/>
      <c r="F39" s="5"/>
      <c r="G39" s="5"/>
      <c r="H39" s="5"/>
      <c r="I39" s="5"/>
      <c r="J39" s="5"/>
      <c r="K39" s="5"/>
      <c r="L39" s="5"/>
      <c r="M39" s="5"/>
      <c r="N39" s="5"/>
      <c r="O39" s="5"/>
      <c r="P39" s="5"/>
      <c r="Q39" s="6"/>
      <c r="R39" s="5"/>
      <c r="S39" s="5"/>
      <c r="T39" s="5"/>
      <c r="U39" s="5"/>
      <c r="V39" s="5"/>
      <c r="W39" s="5"/>
      <c r="X39" s="5"/>
      <c r="Y39" s="5"/>
      <c r="Z39" s="5"/>
      <c r="AA39" s="5"/>
      <c r="AB39" s="5"/>
      <c r="AC39" s="30"/>
    </row>
    <row r="40" spans="2:29" x14ac:dyDescent="0.25">
      <c r="AC40" s="24"/>
    </row>
    <row r="41" spans="2:29" x14ac:dyDescent="0.25">
      <c r="B41" s="19" t="s">
        <v>28</v>
      </c>
      <c r="C41" s="25"/>
      <c r="D41" s="25"/>
      <c r="R41" s="19" t="s">
        <v>29</v>
      </c>
      <c r="S41" s="25"/>
      <c r="T41" s="25"/>
      <c r="AC41" s="24"/>
    </row>
    <row r="42" spans="2:29" x14ac:dyDescent="0.25">
      <c r="B42" s="40" t="s">
        <v>570</v>
      </c>
      <c r="R42" s="40" t="s">
        <v>571</v>
      </c>
      <c r="S42" s="32"/>
      <c r="T42" s="32"/>
      <c r="U42" s="32"/>
      <c r="V42" s="32"/>
      <c r="W42" s="32"/>
      <c r="X42" s="32"/>
      <c r="Y42" s="32"/>
      <c r="Z42" s="32"/>
      <c r="AA42" s="32"/>
      <c r="AB42" s="32"/>
      <c r="AC42" s="32"/>
    </row>
    <row r="43" spans="2:29" x14ac:dyDescent="0.25">
      <c r="AC43" s="24"/>
    </row>
    <row r="44" spans="2:29" x14ac:dyDescent="0.25">
      <c r="B44" s="19" t="s">
        <v>30</v>
      </c>
      <c r="C44" s="25"/>
      <c r="D44" s="25"/>
      <c r="AC44" s="24"/>
    </row>
    <row r="45" spans="2:29" x14ac:dyDescent="0.25">
      <c r="B45">
        <v>0</v>
      </c>
      <c r="AC45" s="24"/>
    </row>
    <row r="46" spans="2:29" x14ac:dyDescent="0.25">
      <c r="AC46" s="24"/>
    </row>
    <row r="47" spans="2:29" x14ac:dyDescent="0.25">
      <c r="B47" s="19" t="s">
        <v>31</v>
      </c>
      <c r="C47" s="25"/>
      <c r="D47" s="25"/>
      <c r="AC47" s="24"/>
    </row>
    <row r="48" spans="2:29" x14ac:dyDescent="0.25">
      <c r="B48" s="142">
        <v>1000</v>
      </c>
      <c r="C48" s="139"/>
      <c r="AC48" s="24"/>
    </row>
    <row r="49" spans="2:29" x14ac:dyDescent="0.25">
      <c r="B49" s="5"/>
      <c r="C49" s="5"/>
      <c r="D49" s="5"/>
      <c r="E49" s="5"/>
      <c r="F49" s="5"/>
      <c r="G49" s="5"/>
      <c r="H49" s="5"/>
      <c r="I49" s="5"/>
      <c r="J49" s="5"/>
      <c r="K49" s="5"/>
      <c r="L49" s="5"/>
      <c r="M49" s="5"/>
      <c r="N49" s="5"/>
      <c r="O49" s="5"/>
      <c r="P49" s="5"/>
      <c r="Q49" s="6"/>
      <c r="R49" s="5"/>
      <c r="S49" s="5"/>
      <c r="T49" s="5"/>
      <c r="U49" s="5"/>
      <c r="V49" s="5"/>
      <c r="W49" s="5"/>
      <c r="X49" s="5"/>
      <c r="Y49" s="5"/>
      <c r="Z49" s="5"/>
      <c r="AA49" s="5"/>
      <c r="AB49" s="5"/>
      <c r="AC49" s="30"/>
    </row>
    <row r="50" spans="2:29" x14ac:dyDescent="0.25">
      <c r="AC50" s="24"/>
    </row>
    <row r="51" spans="2:29" x14ac:dyDescent="0.25">
      <c r="B51" s="19" t="s">
        <v>32</v>
      </c>
      <c r="C51" s="25"/>
      <c r="D51" s="25"/>
      <c r="E51" s="25"/>
      <c r="AC51" s="24"/>
    </row>
    <row r="52" spans="2:29" x14ac:dyDescent="0.25">
      <c r="AC52" s="24"/>
    </row>
    <row r="53" spans="2:29" x14ac:dyDescent="0.25">
      <c r="B53" s="19" t="s">
        <v>33</v>
      </c>
      <c r="C53" s="25"/>
      <c r="G53" s="19" t="s">
        <v>34</v>
      </c>
      <c r="H53" s="25"/>
      <c r="L53" s="19" t="s">
        <v>35</v>
      </c>
      <c r="M53" s="25"/>
      <c r="Q53" s="19" t="s">
        <v>36</v>
      </c>
      <c r="R53" s="25"/>
      <c r="U53" s="19" t="s">
        <v>37</v>
      </c>
      <c r="V53" s="25"/>
      <c r="Z53" s="19" t="s">
        <v>38</v>
      </c>
      <c r="AA53" s="25"/>
      <c r="AC53" s="24"/>
    </row>
    <row r="54" spans="2:29" x14ac:dyDescent="0.25">
      <c r="B54">
        <v>83</v>
      </c>
      <c r="G54">
        <v>83</v>
      </c>
      <c r="L54">
        <v>83</v>
      </c>
      <c r="Q54">
        <v>83</v>
      </c>
      <c r="R54" s="2"/>
      <c r="U54">
        <v>83</v>
      </c>
      <c r="Z54">
        <v>83</v>
      </c>
      <c r="AC54" s="24"/>
    </row>
    <row r="55" spans="2:29" x14ac:dyDescent="0.25">
      <c r="Q55"/>
      <c r="AC55" s="24"/>
    </row>
    <row r="56" spans="2:29" x14ac:dyDescent="0.25">
      <c r="B56" s="19" t="s">
        <v>39</v>
      </c>
      <c r="C56" s="25"/>
      <c r="G56" s="19" t="s">
        <v>40</v>
      </c>
      <c r="H56" s="25"/>
      <c r="L56" s="19" t="s">
        <v>41</v>
      </c>
      <c r="M56" s="25"/>
      <c r="N56" s="25"/>
      <c r="Q56" s="19" t="s">
        <v>42</v>
      </c>
      <c r="R56" s="25"/>
      <c r="U56" s="19" t="s">
        <v>43</v>
      </c>
      <c r="V56" s="25"/>
      <c r="W56" s="25"/>
      <c r="Z56" s="19" t="s">
        <v>44</v>
      </c>
      <c r="AA56" s="25"/>
      <c r="AB56" s="25"/>
      <c r="AC56" s="24"/>
    </row>
    <row r="57" spans="2:29" x14ac:dyDescent="0.25">
      <c r="B57">
        <v>83</v>
      </c>
      <c r="G57">
        <v>83</v>
      </c>
      <c r="L57">
        <v>83</v>
      </c>
      <c r="Q57">
        <v>83</v>
      </c>
      <c r="U57">
        <v>83</v>
      </c>
      <c r="Z57">
        <v>87</v>
      </c>
      <c r="AC57" s="24"/>
    </row>
  </sheetData>
  <mergeCells count="4">
    <mergeCell ref="B12:AC12"/>
    <mergeCell ref="B15:AC15"/>
    <mergeCell ref="R18:AC18"/>
    <mergeCell ref="B48:C48"/>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2:AC55"/>
  <sheetViews>
    <sheetView workbookViewId="0">
      <selection activeCell="N54" sqref="N54"/>
    </sheetView>
  </sheetViews>
  <sheetFormatPr baseColWidth="10" defaultColWidth="3.7109375" defaultRowHeight="15" x14ac:dyDescent="0.25"/>
  <cols>
    <col min="2" max="2" width="3.7109375" customWidth="1"/>
    <col min="17" max="17" width="3.7109375" style="2"/>
    <col min="18" max="18" width="4" bestFit="1" customWidth="1"/>
    <col min="29" max="29" width="14.28515625" customWidth="1"/>
  </cols>
  <sheetData>
    <row r="2" spans="1:29" ht="18.75" x14ac:dyDescent="0.3">
      <c r="B2" s="1" t="s">
        <v>0</v>
      </c>
    </row>
    <row r="3" spans="1:29" ht="15.75" x14ac:dyDescent="0.25">
      <c r="B3" s="3" t="s">
        <v>563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572</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49" t="s">
        <v>573</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3" customHeight="1" x14ac:dyDescent="0.25">
      <c r="B15" s="149" t="s">
        <v>574</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60" t="s">
        <v>575</v>
      </c>
      <c r="C18" s="14"/>
      <c r="D18" s="14"/>
      <c r="E18" s="14"/>
      <c r="F18" s="14"/>
      <c r="G18" s="14"/>
      <c r="H18" s="14"/>
      <c r="I18" s="14"/>
      <c r="J18" s="14"/>
      <c r="K18" s="14"/>
      <c r="L18" s="14"/>
      <c r="M18" s="14"/>
      <c r="N18" s="14"/>
      <c r="O18" s="14"/>
      <c r="P18" s="14"/>
      <c r="Q18" s="15"/>
      <c r="R18" s="149" t="s">
        <v>576</v>
      </c>
      <c r="S18" s="149"/>
      <c r="T18" s="149"/>
      <c r="U18" s="149"/>
      <c r="V18" s="149"/>
      <c r="W18" s="149"/>
      <c r="X18" s="149"/>
      <c r="Y18" s="149"/>
      <c r="Z18" s="149"/>
      <c r="AA18" s="149"/>
      <c r="AB18" s="149"/>
      <c r="AC18" s="149"/>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60" t="s">
        <v>367</v>
      </c>
      <c r="C21" s="14"/>
      <c r="D21" s="14"/>
      <c r="E21" s="14"/>
      <c r="F21" s="14"/>
      <c r="G21" s="14"/>
      <c r="H21" s="14"/>
      <c r="I21" s="14"/>
      <c r="J21" s="14"/>
      <c r="K21" s="14"/>
      <c r="L21" s="14"/>
      <c r="M21" s="14"/>
      <c r="N21" s="14"/>
      <c r="O21" s="14"/>
      <c r="P21" s="14"/>
      <c r="Q21" s="15"/>
      <c r="R21" s="13">
        <v>600</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5000</v>
      </c>
    </row>
    <row r="27" spans="1:29" s="2" customFormat="1" x14ac:dyDescent="0.25">
      <c r="B27" s="23">
        <v>212</v>
      </c>
      <c r="C27" s="23" t="s">
        <v>64</v>
      </c>
      <c r="AC27" s="37">
        <v>8000</v>
      </c>
    </row>
    <row r="28" spans="1:29" x14ac:dyDescent="0.25">
      <c r="B28" s="23">
        <v>214</v>
      </c>
      <c r="C28" s="23" t="s">
        <v>65</v>
      </c>
      <c r="AC28" s="24">
        <v>5000</v>
      </c>
    </row>
    <row r="29" spans="1:29" x14ac:dyDescent="0.25">
      <c r="B29" s="23">
        <v>215</v>
      </c>
      <c r="C29" s="23" t="s">
        <v>52</v>
      </c>
      <c r="AC29" s="24">
        <v>8000</v>
      </c>
    </row>
    <row r="30" spans="1:29" x14ac:dyDescent="0.25">
      <c r="B30" s="23">
        <v>363</v>
      </c>
      <c r="C30" s="23" t="s">
        <v>577</v>
      </c>
      <c r="AC30" s="24">
        <v>5000</v>
      </c>
    </row>
    <row r="31" spans="1:29" x14ac:dyDescent="0.25">
      <c r="B31" s="23">
        <v>372</v>
      </c>
      <c r="C31" s="23" t="s">
        <v>20</v>
      </c>
      <c r="AC31" s="24">
        <v>3000</v>
      </c>
    </row>
    <row r="32" spans="1:29" x14ac:dyDescent="0.25">
      <c r="B32" s="23">
        <v>375</v>
      </c>
      <c r="C32" s="23" t="s">
        <v>93</v>
      </c>
      <c r="AC32" s="24">
        <v>5000</v>
      </c>
    </row>
    <row r="33" spans="2:29" x14ac:dyDescent="0.25">
      <c r="B33" s="23">
        <v>441</v>
      </c>
      <c r="C33" s="23" t="s">
        <v>372</v>
      </c>
      <c r="AC33" s="24">
        <v>9000</v>
      </c>
    </row>
    <row r="35" spans="2:29" x14ac:dyDescent="0.25">
      <c r="AA35" s="25"/>
      <c r="AB35" s="26" t="s">
        <v>27</v>
      </c>
      <c r="AC35" s="27">
        <f>SUM(AC26:AC33)</f>
        <v>48000</v>
      </c>
    </row>
    <row r="36" spans="2:29" x14ac:dyDescent="0.25">
      <c r="X36" s="28"/>
      <c r="Y36" s="28"/>
      <c r="Z36" s="28"/>
      <c r="AA36" s="28"/>
      <c r="AB36" s="28"/>
      <c r="AC36" s="29"/>
    </row>
    <row r="37" spans="2:29" x14ac:dyDescent="0.25">
      <c r="B37" s="5"/>
      <c r="C37" s="5"/>
      <c r="D37" s="5"/>
      <c r="E37" s="5"/>
      <c r="F37" s="5"/>
      <c r="G37" s="5"/>
      <c r="H37" s="5"/>
      <c r="I37" s="5"/>
      <c r="J37" s="5"/>
      <c r="K37" s="5"/>
      <c r="L37" s="5"/>
      <c r="M37" s="5"/>
      <c r="N37" s="5"/>
      <c r="O37" s="5"/>
      <c r="P37" s="5"/>
      <c r="Q37" s="6"/>
      <c r="R37" s="5"/>
      <c r="S37" s="5"/>
      <c r="T37" s="5"/>
      <c r="U37" s="5"/>
      <c r="V37" s="5"/>
      <c r="W37" s="5"/>
      <c r="X37" s="5"/>
      <c r="Y37" s="5"/>
      <c r="Z37" s="5"/>
      <c r="AA37" s="5"/>
      <c r="AB37" s="5"/>
      <c r="AC37" s="30"/>
    </row>
    <row r="38" spans="2:29" x14ac:dyDescent="0.25">
      <c r="AC38" s="24"/>
    </row>
    <row r="39" spans="2:29" x14ac:dyDescent="0.25">
      <c r="B39" s="19" t="s">
        <v>28</v>
      </c>
      <c r="C39" s="25"/>
      <c r="D39" s="25"/>
      <c r="R39" s="19" t="s">
        <v>29</v>
      </c>
      <c r="S39" s="25"/>
      <c r="T39" s="25"/>
      <c r="AC39" s="24"/>
    </row>
    <row r="40" spans="2:29" x14ac:dyDescent="0.25">
      <c r="B40" s="40" t="s">
        <v>578</v>
      </c>
      <c r="R40" s="40" t="s">
        <v>579</v>
      </c>
      <c r="S40" s="32"/>
      <c r="T40" s="32"/>
      <c r="U40" s="32"/>
      <c r="V40" s="32"/>
      <c r="W40" s="32"/>
      <c r="X40" s="32"/>
      <c r="Y40" s="32"/>
      <c r="Z40" s="32"/>
      <c r="AA40" s="32"/>
      <c r="AB40" s="32"/>
      <c r="AC40" s="32"/>
    </row>
    <row r="41" spans="2:29" x14ac:dyDescent="0.25">
      <c r="AC41" s="24"/>
    </row>
    <row r="42" spans="2:29" x14ac:dyDescent="0.25">
      <c r="B42" s="19" t="s">
        <v>30</v>
      </c>
      <c r="C42" s="25"/>
      <c r="D42" s="25"/>
      <c r="AC42" s="24"/>
    </row>
    <row r="43" spans="2:29" x14ac:dyDescent="0.25">
      <c r="B43">
        <v>0</v>
      </c>
      <c r="AC43" s="24"/>
    </row>
    <row r="44" spans="2:29" x14ac:dyDescent="0.25">
      <c r="AC44" s="24"/>
    </row>
    <row r="45" spans="2:29" x14ac:dyDescent="0.25">
      <c r="B45" s="19" t="s">
        <v>31</v>
      </c>
      <c r="C45" s="25"/>
      <c r="D45" s="25"/>
      <c r="AC45" s="24"/>
    </row>
    <row r="46" spans="2:29" x14ac:dyDescent="0.25">
      <c r="B46" s="142">
        <v>600</v>
      </c>
      <c r="C46" s="139"/>
      <c r="AC46" s="24"/>
    </row>
    <row r="47" spans="2:29" x14ac:dyDescent="0.25">
      <c r="B47" s="5"/>
      <c r="C47" s="5"/>
      <c r="D47" s="5"/>
      <c r="E47" s="5"/>
      <c r="F47" s="5"/>
      <c r="G47" s="5"/>
      <c r="H47" s="5"/>
      <c r="I47" s="5"/>
      <c r="J47" s="5"/>
      <c r="K47" s="5"/>
      <c r="L47" s="5"/>
      <c r="M47" s="5"/>
      <c r="N47" s="5"/>
      <c r="O47" s="5"/>
      <c r="P47" s="5"/>
      <c r="Q47" s="6"/>
      <c r="R47" s="5"/>
      <c r="S47" s="5"/>
      <c r="T47" s="5"/>
      <c r="U47" s="5"/>
      <c r="V47" s="5"/>
      <c r="W47" s="5"/>
      <c r="X47" s="5"/>
      <c r="Y47" s="5"/>
      <c r="Z47" s="5"/>
      <c r="AA47" s="5"/>
      <c r="AB47" s="5"/>
      <c r="AC47" s="30"/>
    </row>
    <row r="48" spans="2:29" x14ac:dyDescent="0.25">
      <c r="AC48" s="24"/>
    </row>
    <row r="49" spans="2:29" x14ac:dyDescent="0.25">
      <c r="B49" s="19" t="s">
        <v>32</v>
      </c>
      <c r="C49" s="25"/>
      <c r="D49" s="25"/>
      <c r="E49" s="25"/>
      <c r="AC49" s="24"/>
    </row>
    <row r="50" spans="2:29" x14ac:dyDescent="0.25">
      <c r="AC50" s="24"/>
    </row>
    <row r="51" spans="2:29" x14ac:dyDescent="0.25">
      <c r="B51" s="19" t="s">
        <v>33</v>
      </c>
      <c r="C51" s="25"/>
      <c r="G51" s="19" t="s">
        <v>34</v>
      </c>
      <c r="H51" s="25"/>
      <c r="L51" s="19" t="s">
        <v>35</v>
      </c>
      <c r="M51" s="25"/>
      <c r="Q51" s="19" t="s">
        <v>36</v>
      </c>
      <c r="R51" s="25"/>
      <c r="U51" s="19" t="s">
        <v>37</v>
      </c>
      <c r="V51" s="25"/>
      <c r="Z51" s="19" t="s">
        <v>38</v>
      </c>
      <c r="AA51" s="25"/>
      <c r="AC51" s="24"/>
    </row>
    <row r="52" spans="2:29" x14ac:dyDescent="0.25">
      <c r="B52">
        <v>60</v>
      </c>
      <c r="G52">
        <v>60</v>
      </c>
      <c r="L52">
        <v>60</v>
      </c>
      <c r="Q52">
        <v>40</v>
      </c>
      <c r="R52" s="2"/>
      <c r="U52">
        <v>60</v>
      </c>
      <c r="Z52">
        <v>60</v>
      </c>
      <c r="AC52" s="24"/>
    </row>
    <row r="53" spans="2:29" x14ac:dyDescent="0.25">
      <c r="Q53"/>
      <c r="U53" t="s">
        <v>80</v>
      </c>
      <c r="AC53" s="24"/>
    </row>
    <row r="54" spans="2:29" x14ac:dyDescent="0.25">
      <c r="B54" s="19" t="s">
        <v>39</v>
      </c>
      <c r="C54" s="25"/>
      <c r="G54" s="19" t="s">
        <v>40</v>
      </c>
      <c r="H54" s="25"/>
      <c r="L54" s="19" t="s">
        <v>41</v>
      </c>
      <c r="M54" s="25"/>
      <c r="N54" s="25"/>
      <c r="Q54" s="19" t="s">
        <v>42</v>
      </c>
      <c r="R54" s="25"/>
      <c r="U54" s="19" t="s">
        <v>43</v>
      </c>
      <c r="V54" s="25"/>
      <c r="W54" s="25"/>
      <c r="Z54" s="19" t="s">
        <v>44</v>
      </c>
      <c r="AA54" s="25"/>
      <c r="AB54" s="25"/>
      <c r="AC54" s="24"/>
    </row>
    <row r="55" spans="2:29" x14ac:dyDescent="0.25">
      <c r="B55">
        <v>40</v>
      </c>
      <c r="G55">
        <v>40</v>
      </c>
      <c r="L55">
        <v>40</v>
      </c>
      <c r="Q55">
        <v>40</v>
      </c>
      <c r="U55">
        <v>40</v>
      </c>
      <c r="Z55">
        <v>60</v>
      </c>
      <c r="AC55" s="24"/>
    </row>
  </sheetData>
  <mergeCells count="4">
    <mergeCell ref="B12:AC12"/>
    <mergeCell ref="B15:AC15"/>
    <mergeCell ref="R18:AC18"/>
    <mergeCell ref="B46:C46"/>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2:AC55"/>
  <sheetViews>
    <sheetView workbookViewId="0"/>
  </sheetViews>
  <sheetFormatPr baseColWidth="10" defaultColWidth="3.7109375" defaultRowHeight="15" x14ac:dyDescent="0.25"/>
  <cols>
    <col min="2" max="2" width="3.7109375" customWidth="1"/>
    <col min="17" max="17" width="3.7109375" style="2"/>
    <col min="18" max="18" width="3.7109375" customWidth="1"/>
    <col min="29" max="29" width="15.140625" bestFit="1" customWidth="1"/>
  </cols>
  <sheetData>
    <row r="2" spans="1:29" ht="18.75" x14ac:dyDescent="0.3">
      <c r="B2" s="1" t="s">
        <v>0</v>
      </c>
    </row>
    <row r="3" spans="1:29" ht="15.75" x14ac:dyDescent="0.25">
      <c r="B3" s="3" t="s">
        <v>563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580</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49" t="s">
        <v>581</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3" customHeight="1" x14ac:dyDescent="0.25">
      <c r="B15" s="149" t="s">
        <v>582</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60" t="s">
        <v>583</v>
      </c>
      <c r="C18" s="14"/>
      <c r="D18" s="14"/>
      <c r="E18" s="14"/>
      <c r="F18" s="14"/>
      <c r="G18" s="14"/>
      <c r="H18" s="14"/>
      <c r="I18" s="14"/>
      <c r="J18" s="14"/>
      <c r="K18" s="14"/>
      <c r="L18" s="14"/>
      <c r="M18" s="14"/>
      <c r="N18" s="14"/>
      <c r="O18" s="14"/>
      <c r="P18" s="14"/>
      <c r="Q18" s="15"/>
      <c r="R18" s="149" t="s">
        <v>441</v>
      </c>
      <c r="S18" s="149"/>
      <c r="T18" s="149"/>
      <c r="U18" s="149"/>
      <c r="V18" s="149"/>
      <c r="W18" s="149"/>
      <c r="X18" s="149"/>
      <c r="Y18" s="149"/>
      <c r="Z18" s="149"/>
      <c r="AA18" s="149"/>
      <c r="AB18" s="149"/>
      <c r="AC18" s="149"/>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60" t="s">
        <v>367</v>
      </c>
      <c r="C21" s="14"/>
      <c r="D21" s="14"/>
      <c r="E21" s="14"/>
      <c r="F21" s="14"/>
      <c r="G21" s="14"/>
      <c r="H21" s="14"/>
      <c r="I21" s="14"/>
      <c r="J21" s="14"/>
      <c r="K21" s="14"/>
      <c r="L21" s="14"/>
      <c r="M21" s="14"/>
      <c r="N21" s="14"/>
      <c r="O21" s="14"/>
      <c r="P21" s="14"/>
      <c r="Q21" s="15"/>
      <c r="R21" s="152">
        <v>1630</v>
      </c>
      <c r="S21" s="152"/>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10000</v>
      </c>
    </row>
    <row r="27" spans="1:29" s="2" customFormat="1" x14ac:dyDescent="0.25">
      <c r="B27" s="23">
        <v>212</v>
      </c>
      <c r="C27" s="23" t="s">
        <v>64</v>
      </c>
      <c r="AC27" s="37">
        <v>5000</v>
      </c>
    </row>
    <row r="28" spans="1:29" x14ac:dyDescent="0.25">
      <c r="B28" s="23">
        <v>215</v>
      </c>
      <c r="C28" s="23" t="s">
        <v>52</v>
      </c>
      <c r="AC28" s="24">
        <v>5000</v>
      </c>
    </row>
    <row r="29" spans="1:29" x14ac:dyDescent="0.25">
      <c r="B29" s="23">
        <v>217</v>
      </c>
      <c r="C29" s="23" t="s">
        <v>584</v>
      </c>
      <c r="AC29" s="24">
        <v>10000</v>
      </c>
    </row>
    <row r="30" spans="1:29" x14ac:dyDescent="0.25">
      <c r="B30" s="23">
        <v>261</v>
      </c>
      <c r="C30" s="23" t="s">
        <v>585</v>
      </c>
      <c r="AC30" s="24">
        <v>5000</v>
      </c>
    </row>
    <row r="31" spans="1:29" x14ac:dyDescent="0.25">
      <c r="B31" s="23">
        <v>363</v>
      </c>
      <c r="C31" s="23" t="s">
        <v>577</v>
      </c>
      <c r="AC31" s="24">
        <v>5000</v>
      </c>
    </row>
    <row r="32" spans="1:29" x14ac:dyDescent="0.25">
      <c r="B32" s="23">
        <v>372</v>
      </c>
      <c r="C32" s="23" t="s">
        <v>20</v>
      </c>
      <c r="AC32" s="24">
        <v>5000</v>
      </c>
    </row>
    <row r="33" spans="2:29" x14ac:dyDescent="0.25">
      <c r="B33" s="23">
        <v>375</v>
      </c>
      <c r="C33" s="23" t="s">
        <v>93</v>
      </c>
      <c r="AC33" s="24">
        <v>10000</v>
      </c>
    </row>
    <row r="35" spans="2:29" x14ac:dyDescent="0.25">
      <c r="AA35" s="25"/>
      <c r="AB35" s="26" t="s">
        <v>27</v>
      </c>
      <c r="AC35" s="27">
        <f>SUM(AC26:AC33)</f>
        <v>55000</v>
      </c>
    </row>
    <row r="36" spans="2:29" x14ac:dyDescent="0.25">
      <c r="X36" s="28"/>
      <c r="Y36" s="28"/>
      <c r="Z36" s="28"/>
      <c r="AA36" s="28"/>
      <c r="AB36" s="28"/>
      <c r="AC36" s="29"/>
    </row>
    <row r="37" spans="2:29" x14ac:dyDescent="0.25">
      <c r="B37" s="5"/>
      <c r="C37" s="5"/>
      <c r="D37" s="5"/>
      <c r="E37" s="5"/>
      <c r="F37" s="5"/>
      <c r="G37" s="5"/>
      <c r="H37" s="5"/>
      <c r="I37" s="5"/>
      <c r="J37" s="5"/>
      <c r="K37" s="5"/>
      <c r="L37" s="5"/>
      <c r="M37" s="5"/>
      <c r="N37" s="5"/>
      <c r="O37" s="5"/>
      <c r="P37" s="5"/>
      <c r="Q37" s="6"/>
      <c r="R37" s="5"/>
      <c r="S37" s="5"/>
      <c r="T37" s="5"/>
      <c r="U37" s="5"/>
      <c r="V37" s="5"/>
      <c r="W37" s="5"/>
      <c r="X37" s="5"/>
      <c r="Y37" s="5"/>
      <c r="Z37" s="5"/>
      <c r="AA37" s="5"/>
      <c r="AB37" s="5"/>
      <c r="AC37" s="30"/>
    </row>
    <row r="38" spans="2:29" x14ac:dyDescent="0.25">
      <c r="AC38" s="24"/>
    </row>
    <row r="39" spans="2:29" x14ac:dyDescent="0.25">
      <c r="B39" s="19" t="s">
        <v>28</v>
      </c>
      <c r="C39" s="25"/>
      <c r="D39" s="25"/>
      <c r="R39" s="19" t="s">
        <v>29</v>
      </c>
      <c r="S39" s="25"/>
      <c r="T39" s="25"/>
      <c r="AC39" s="24"/>
    </row>
    <row r="40" spans="2:29" x14ac:dyDescent="0.25">
      <c r="B40" s="40" t="s">
        <v>586</v>
      </c>
      <c r="R40" s="40" t="s">
        <v>587</v>
      </c>
      <c r="S40" s="32"/>
      <c r="T40" s="32"/>
      <c r="U40" s="32"/>
      <c r="V40" s="32"/>
      <c r="W40" s="32"/>
      <c r="X40" s="32"/>
      <c r="Y40" s="32"/>
      <c r="Z40" s="32"/>
      <c r="AA40" s="32"/>
      <c r="AB40" s="32"/>
      <c r="AC40" s="32"/>
    </row>
    <row r="41" spans="2:29" x14ac:dyDescent="0.25">
      <c r="AC41" s="24"/>
    </row>
    <row r="42" spans="2:29" x14ac:dyDescent="0.25">
      <c r="B42" s="19" t="s">
        <v>30</v>
      </c>
      <c r="C42" s="25"/>
      <c r="D42" s="25"/>
      <c r="AC42" s="24"/>
    </row>
    <row r="43" spans="2:29" x14ac:dyDescent="0.25">
      <c r="B43">
        <v>0</v>
      </c>
      <c r="AC43" s="24"/>
    </row>
    <row r="44" spans="2:29" x14ac:dyDescent="0.25">
      <c r="AC44" s="24"/>
    </row>
    <row r="45" spans="2:29" x14ac:dyDescent="0.25">
      <c r="B45" s="19" t="s">
        <v>31</v>
      </c>
      <c r="C45" s="25"/>
      <c r="D45" s="25"/>
      <c r="AC45" s="24"/>
    </row>
    <row r="46" spans="2:29" x14ac:dyDescent="0.25">
      <c r="B46" s="142">
        <v>1630</v>
      </c>
      <c r="C46" s="139"/>
      <c r="AC46" s="24"/>
    </row>
    <row r="47" spans="2:29" x14ac:dyDescent="0.25">
      <c r="B47" s="5"/>
      <c r="C47" s="5"/>
      <c r="D47" s="5"/>
      <c r="E47" s="5"/>
      <c r="F47" s="5"/>
      <c r="G47" s="5"/>
      <c r="H47" s="5"/>
      <c r="I47" s="5"/>
      <c r="J47" s="5"/>
      <c r="K47" s="5"/>
      <c r="L47" s="5"/>
      <c r="M47" s="5"/>
      <c r="N47" s="5"/>
      <c r="O47" s="5"/>
      <c r="P47" s="5"/>
      <c r="Q47" s="6"/>
      <c r="R47" s="5"/>
      <c r="S47" s="5"/>
      <c r="T47" s="5"/>
      <c r="U47" s="5"/>
      <c r="V47" s="5"/>
      <c r="W47" s="5"/>
      <c r="X47" s="5"/>
      <c r="Y47" s="5"/>
      <c r="Z47" s="5"/>
      <c r="AA47" s="5"/>
      <c r="AB47" s="5"/>
      <c r="AC47" s="30"/>
    </row>
    <row r="48" spans="2:29" x14ac:dyDescent="0.25">
      <c r="AC48" s="24"/>
    </row>
    <row r="49" spans="2:29" x14ac:dyDescent="0.25">
      <c r="B49" s="19" t="s">
        <v>32</v>
      </c>
      <c r="C49" s="25"/>
      <c r="D49" s="25"/>
      <c r="E49" s="25"/>
      <c r="AC49" s="24"/>
    </row>
    <row r="50" spans="2:29" x14ac:dyDescent="0.25">
      <c r="AC50" s="24"/>
    </row>
    <row r="51" spans="2:29" x14ac:dyDescent="0.25">
      <c r="B51" s="19" t="s">
        <v>33</v>
      </c>
      <c r="C51" s="25"/>
      <c r="G51" s="19" t="s">
        <v>34</v>
      </c>
      <c r="H51" s="25"/>
      <c r="L51" s="19" t="s">
        <v>35</v>
      </c>
      <c r="M51" s="25"/>
      <c r="Q51" s="19" t="s">
        <v>36</v>
      </c>
      <c r="R51" s="25"/>
      <c r="U51" s="19" t="s">
        <v>37</v>
      </c>
      <c r="V51" s="25"/>
      <c r="Z51" s="19" t="s">
        <v>38</v>
      </c>
      <c r="AA51" s="25"/>
      <c r="AC51" s="24"/>
    </row>
    <row r="52" spans="2:29" x14ac:dyDescent="0.25">
      <c r="B52" s="93">
        <v>134</v>
      </c>
      <c r="C52" s="93"/>
      <c r="G52" s="93">
        <v>136</v>
      </c>
      <c r="H52" s="93"/>
      <c r="L52" s="93">
        <v>136</v>
      </c>
      <c r="M52" s="93"/>
      <c r="Q52" s="93">
        <v>136</v>
      </c>
      <c r="R52" s="93"/>
      <c r="U52" s="93">
        <v>136</v>
      </c>
      <c r="V52" s="93"/>
      <c r="Z52" s="93">
        <v>136</v>
      </c>
      <c r="AA52" s="93"/>
      <c r="AC52" s="24" t="s">
        <v>80</v>
      </c>
    </row>
    <row r="53" spans="2:29" x14ac:dyDescent="0.25">
      <c r="Q53"/>
      <c r="U53" t="s">
        <v>80</v>
      </c>
      <c r="AC53" s="24"/>
    </row>
    <row r="54" spans="2:29" x14ac:dyDescent="0.25">
      <c r="B54" s="19" t="s">
        <v>39</v>
      </c>
      <c r="C54" s="25"/>
      <c r="G54" s="19" t="s">
        <v>40</v>
      </c>
      <c r="H54" s="25"/>
      <c r="L54" s="19" t="s">
        <v>41</v>
      </c>
      <c r="M54" s="25"/>
      <c r="N54" s="25"/>
      <c r="Q54" s="19" t="s">
        <v>42</v>
      </c>
      <c r="R54" s="25"/>
      <c r="U54" s="19" t="s">
        <v>43</v>
      </c>
      <c r="V54" s="25"/>
      <c r="W54" s="25"/>
      <c r="Z54" s="19" t="s">
        <v>44</v>
      </c>
      <c r="AA54" s="25"/>
      <c r="AB54" s="25"/>
      <c r="AC54" s="24"/>
    </row>
    <row r="55" spans="2:29" x14ac:dyDescent="0.25">
      <c r="B55" s="93">
        <v>136</v>
      </c>
      <c r="C55" s="93"/>
      <c r="G55" s="93">
        <v>136</v>
      </c>
      <c r="H55" s="93"/>
      <c r="L55" s="93">
        <v>136</v>
      </c>
      <c r="M55" s="93"/>
      <c r="Q55" s="93">
        <v>136</v>
      </c>
      <c r="R55" s="93"/>
      <c r="U55" s="93">
        <v>136</v>
      </c>
      <c r="V55" s="93"/>
      <c r="Z55" s="93">
        <v>136</v>
      </c>
      <c r="AA55" s="93"/>
      <c r="AC55" s="24"/>
    </row>
  </sheetData>
  <mergeCells count="5">
    <mergeCell ref="B12:AC12"/>
    <mergeCell ref="B15:AC15"/>
    <mergeCell ref="R18:AC18"/>
    <mergeCell ref="R21:S21"/>
    <mergeCell ref="B46:C46"/>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2:AC53"/>
  <sheetViews>
    <sheetView topLeftCell="A19" workbookViewId="0"/>
  </sheetViews>
  <sheetFormatPr baseColWidth="10" defaultColWidth="3.7109375" defaultRowHeight="15" x14ac:dyDescent="0.25"/>
  <cols>
    <col min="2" max="2" width="3.7109375" customWidth="1"/>
    <col min="17" max="17" width="3.7109375" style="2"/>
    <col min="18" max="18" width="3.7109375" customWidth="1"/>
    <col min="29" max="29" width="15.140625" bestFit="1" customWidth="1"/>
  </cols>
  <sheetData>
    <row r="2" spans="1:29" ht="18.75" x14ac:dyDescent="0.3">
      <c r="B2" s="1" t="s">
        <v>0</v>
      </c>
    </row>
    <row r="3" spans="1:29" ht="15.75" x14ac:dyDescent="0.25">
      <c r="B3" s="3" t="s">
        <v>563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588</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49" t="s">
        <v>589</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49" t="s">
        <v>590</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60" t="s">
        <v>591</v>
      </c>
      <c r="C18" s="14"/>
      <c r="D18" s="14"/>
      <c r="E18" s="14"/>
      <c r="F18" s="14"/>
      <c r="G18" s="14"/>
      <c r="H18" s="14"/>
      <c r="I18" s="14"/>
      <c r="J18" s="14"/>
      <c r="K18" s="14"/>
      <c r="L18" s="14"/>
      <c r="M18" s="14"/>
      <c r="N18" s="14"/>
      <c r="O18" s="14"/>
      <c r="P18" s="14"/>
      <c r="Q18" s="15"/>
      <c r="R18" s="149" t="s">
        <v>441</v>
      </c>
      <c r="S18" s="149"/>
      <c r="T18" s="149"/>
      <c r="U18" s="149"/>
      <c r="V18" s="149"/>
      <c r="W18" s="149"/>
      <c r="X18" s="149"/>
      <c r="Y18" s="149"/>
      <c r="Z18" s="149"/>
      <c r="AA18" s="149"/>
      <c r="AB18" s="149"/>
      <c r="AC18" s="149"/>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60" t="s">
        <v>367</v>
      </c>
      <c r="C21" s="14"/>
      <c r="D21" s="14"/>
      <c r="E21" s="14"/>
      <c r="F21" s="14"/>
      <c r="G21" s="14"/>
      <c r="H21" s="14"/>
      <c r="I21" s="14"/>
      <c r="J21" s="14"/>
      <c r="K21" s="14"/>
      <c r="L21" s="14"/>
      <c r="M21" s="14"/>
      <c r="N21" s="14"/>
      <c r="O21" s="14"/>
      <c r="P21" s="14"/>
      <c r="Q21" s="15"/>
      <c r="R21" s="152">
        <v>400</v>
      </c>
      <c r="S21" s="152"/>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5000</v>
      </c>
    </row>
    <row r="27" spans="1:29" s="2" customFormat="1" x14ac:dyDescent="0.25">
      <c r="B27" s="23">
        <v>212</v>
      </c>
      <c r="C27" s="23" t="s">
        <v>64</v>
      </c>
      <c r="AC27" s="37">
        <v>5000</v>
      </c>
    </row>
    <row r="28" spans="1:29" x14ac:dyDescent="0.25">
      <c r="B28" s="23">
        <v>215</v>
      </c>
      <c r="C28" s="23" t="s">
        <v>52</v>
      </c>
      <c r="AC28" s="24">
        <v>5000</v>
      </c>
    </row>
    <row r="29" spans="1:29" x14ac:dyDescent="0.25">
      <c r="B29" s="23">
        <v>217</v>
      </c>
      <c r="C29" s="23" t="s">
        <v>584</v>
      </c>
      <c r="AC29" s="24">
        <v>5000</v>
      </c>
    </row>
    <row r="30" spans="1:29" x14ac:dyDescent="0.25">
      <c r="B30" s="23">
        <v>363</v>
      </c>
      <c r="C30" s="23" t="s">
        <v>577</v>
      </c>
      <c r="AC30" s="24">
        <v>5000</v>
      </c>
    </row>
    <row r="31" spans="1:29" x14ac:dyDescent="0.25">
      <c r="B31" s="23">
        <v>372</v>
      </c>
      <c r="C31" s="23" t="s">
        <v>20</v>
      </c>
      <c r="AC31" s="24">
        <v>5000</v>
      </c>
    </row>
    <row r="33" spans="2:29" x14ac:dyDescent="0.25">
      <c r="AA33" s="25"/>
      <c r="AB33" s="26" t="s">
        <v>27</v>
      </c>
      <c r="AC33" s="27">
        <f>SUM(AC26:AC31)</f>
        <v>30000</v>
      </c>
    </row>
    <row r="34" spans="2:29" x14ac:dyDescent="0.25">
      <c r="X34" s="28"/>
      <c r="Y34" s="28"/>
      <c r="Z34" s="28"/>
      <c r="AA34" s="28"/>
      <c r="AB34" s="28"/>
      <c r="AC34" s="29"/>
    </row>
    <row r="35" spans="2:29" x14ac:dyDescent="0.25">
      <c r="B35" s="5"/>
      <c r="C35" s="5"/>
      <c r="D35" s="5"/>
      <c r="E35" s="5"/>
      <c r="F35" s="5"/>
      <c r="G35" s="5"/>
      <c r="H35" s="5"/>
      <c r="I35" s="5"/>
      <c r="J35" s="5"/>
      <c r="K35" s="5"/>
      <c r="L35" s="5"/>
      <c r="M35" s="5"/>
      <c r="N35" s="5"/>
      <c r="O35" s="5"/>
      <c r="P35" s="5"/>
      <c r="Q35" s="6"/>
      <c r="R35" s="5"/>
      <c r="S35" s="5"/>
      <c r="T35" s="5"/>
      <c r="U35" s="5"/>
      <c r="V35" s="5"/>
      <c r="W35" s="5"/>
      <c r="X35" s="5"/>
      <c r="Y35" s="5"/>
      <c r="Z35" s="5"/>
      <c r="AA35" s="5"/>
      <c r="AB35" s="5"/>
      <c r="AC35" s="30"/>
    </row>
    <row r="36" spans="2:29" x14ac:dyDescent="0.25">
      <c r="AC36" s="24"/>
    </row>
    <row r="37" spans="2:29" x14ac:dyDescent="0.25">
      <c r="B37" s="19" t="s">
        <v>28</v>
      </c>
      <c r="C37" s="25"/>
      <c r="D37" s="25"/>
      <c r="R37" s="19" t="s">
        <v>29</v>
      </c>
      <c r="S37" s="25"/>
      <c r="T37" s="25"/>
      <c r="AC37" s="24"/>
    </row>
    <row r="38" spans="2:29" x14ac:dyDescent="0.25">
      <c r="B38" s="40" t="s">
        <v>592</v>
      </c>
      <c r="R38" s="40" t="s">
        <v>593</v>
      </c>
      <c r="S38" s="32"/>
      <c r="T38" s="32"/>
      <c r="U38" s="32"/>
      <c r="V38" s="32"/>
      <c r="W38" s="32"/>
      <c r="X38" s="32"/>
      <c r="Y38" s="32"/>
      <c r="Z38" s="32"/>
      <c r="AA38" s="32"/>
      <c r="AB38" s="32"/>
      <c r="AC38" s="32"/>
    </row>
    <row r="39" spans="2:29" x14ac:dyDescent="0.25">
      <c r="AC39" s="24"/>
    </row>
    <row r="40" spans="2:29" x14ac:dyDescent="0.25">
      <c r="B40" s="19" t="s">
        <v>30</v>
      </c>
      <c r="C40" s="25"/>
      <c r="D40" s="25"/>
      <c r="AC40" s="24"/>
    </row>
    <row r="41" spans="2:29" x14ac:dyDescent="0.25">
      <c r="B41">
        <v>0</v>
      </c>
      <c r="AC41" s="24"/>
    </row>
    <row r="42" spans="2:29" x14ac:dyDescent="0.25">
      <c r="AC42" s="24"/>
    </row>
    <row r="43" spans="2:29" x14ac:dyDescent="0.25">
      <c r="B43" s="19" t="s">
        <v>31</v>
      </c>
      <c r="C43" s="25"/>
      <c r="D43" s="25"/>
      <c r="AC43" s="24"/>
    </row>
    <row r="44" spans="2:29" x14ac:dyDescent="0.25">
      <c r="B44" s="142">
        <v>400</v>
      </c>
      <c r="C44" s="139"/>
      <c r="AC44" s="24"/>
    </row>
    <row r="45" spans="2:29" x14ac:dyDescent="0.25">
      <c r="B45" s="5"/>
      <c r="C45" s="5"/>
      <c r="D45" s="5"/>
      <c r="E45" s="5"/>
      <c r="F45" s="5"/>
      <c r="G45" s="5"/>
      <c r="H45" s="5"/>
      <c r="I45" s="5"/>
      <c r="J45" s="5"/>
      <c r="K45" s="5"/>
      <c r="L45" s="5"/>
      <c r="M45" s="5"/>
      <c r="N45" s="5"/>
      <c r="O45" s="5"/>
      <c r="P45" s="5"/>
      <c r="Q45" s="6"/>
      <c r="R45" s="5"/>
      <c r="S45" s="5"/>
      <c r="T45" s="5"/>
      <c r="U45" s="5"/>
      <c r="V45" s="5"/>
      <c r="W45" s="5"/>
      <c r="X45" s="5"/>
      <c r="Y45" s="5"/>
      <c r="Z45" s="5"/>
      <c r="AA45" s="5"/>
      <c r="AB45" s="5"/>
      <c r="AC45" s="30"/>
    </row>
    <row r="46" spans="2:29" x14ac:dyDescent="0.25">
      <c r="AC46" s="24"/>
    </row>
    <row r="47" spans="2:29" x14ac:dyDescent="0.25">
      <c r="B47" s="19" t="s">
        <v>32</v>
      </c>
      <c r="C47" s="25"/>
      <c r="D47" s="25"/>
      <c r="E47" s="25"/>
      <c r="AC47" s="24"/>
    </row>
    <row r="48" spans="2:29" x14ac:dyDescent="0.25">
      <c r="AC48" s="24"/>
    </row>
    <row r="49" spans="2:29" x14ac:dyDescent="0.25">
      <c r="B49" s="19" t="s">
        <v>33</v>
      </c>
      <c r="C49" s="25"/>
      <c r="G49" s="19" t="s">
        <v>34</v>
      </c>
      <c r="H49" s="25"/>
      <c r="L49" s="19" t="s">
        <v>35</v>
      </c>
      <c r="M49" s="25"/>
      <c r="Q49" s="19" t="s">
        <v>36</v>
      </c>
      <c r="R49" s="25"/>
      <c r="U49" s="19" t="s">
        <v>37</v>
      </c>
      <c r="V49" s="25"/>
      <c r="Z49" s="19" t="s">
        <v>38</v>
      </c>
      <c r="AA49" s="25"/>
      <c r="AC49" s="24"/>
    </row>
    <row r="50" spans="2:29" x14ac:dyDescent="0.25">
      <c r="B50" s="93">
        <v>40</v>
      </c>
      <c r="C50" s="93"/>
      <c r="G50" s="93">
        <v>40</v>
      </c>
      <c r="H50" s="93"/>
      <c r="L50" s="93">
        <v>40</v>
      </c>
      <c r="M50" s="93"/>
      <c r="Q50" s="93">
        <v>20</v>
      </c>
      <c r="R50" s="93"/>
      <c r="U50" s="93">
        <v>20</v>
      </c>
      <c r="V50" s="93"/>
      <c r="Z50" s="93">
        <v>40</v>
      </c>
      <c r="AA50" s="93"/>
      <c r="AC50" s="24" t="s">
        <v>80</v>
      </c>
    </row>
    <row r="51" spans="2:29" x14ac:dyDescent="0.25">
      <c r="Q51"/>
      <c r="U51" t="s">
        <v>80</v>
      </c>
      <c r="AC51" s="24"/>
    </row>
    <row r="52" spans="2:29" x14ac:dyDescent="0.25">
      <c r="B52" s="19" t="s">
        <v>39</v>
      </c>
      <c r="C52" s="25"/>
      <c r="G52" s="19" t="s">
        <v>40</v>
      </c>
      <c r="H52" s="25"/>
      <c r="L52" s="19" t="s">
        <v>41</v>
      </c>
      <c r="M52" s="25"/>
      <c r="N52" s="25"/>
      <c r="Q52" s="19" t="s">
        <v>42</v>
      </c>
      <c r="R52" s="25"/>
      <c r="U52" s="19" t="s">
        <v>43</v>
      </c>
      <c r="V52" s="25"/>
      <c r="W52" s="25"/>
      <c r="Z52" s="19" t="s">
        <v>44</v>
      </c>
      <c r="AA52" s="25"/>
      <c r="AB52" s="25"/>
      <c r="AC52" s="24"/>
    </row>
    <row r="53" spans="2:29" x14ac:dyDescent="0.25">
      <c r="B53" s="93">
        <v>40</v>
      </c>
      <c r="C53" s="93"/>
      <c r="G53" s="93">
        <v>40</v>
      </c>
      <c r="H53" s="93"/>
      <c r="L53" s="93">
        <v>20</v>
      </c>
      <c r="M53" s="93"/>
      <c r="Q53" s="93">
        <v>40</v>
      </c>
      <c r="R53" s="93"/>
      <c r="U53" s="93">
        <v>40</v>
      </c>
      <c r="V53" s="93"/>
      <c r="Z53" s="93">
        <v>20</v>
      </c>
      <c r="AA53" s="93"/>
      <c r="AC53" s="24"/>
    </row>
  </sheetData>
  <mergeCells count="5">
    <mergeCell ref="B12:AC12"/>
    <mergeCell ref="B15:AC15"/>
    <mergeCell ref="R18:AC18"/>
    <mergeCell ref="R21:S21"/>
    <mergeCell ref="B44:C44"/>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dimension ref="A2:AC52"/>
  <sheetViews>
    <sheetView topLeftCell="A19" workbookViewId="0">
      <selection activeCell="B33" sqref="B33:AC52"/>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594</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595</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0" customHeight="1" x14ac:dyDescent="0.25">
      <c r="B12" s="133" t="s">
        <v>596</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29.25" customHeight="1" x14ac:dyDescent="0.25">
      <c r="B15" s="133" t="s">
        <v>597</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598</v>
      </c>
      <c r="C18" s="14"/>
      <c r="D18" s="14"/>
      <c r="E18" s="14"/>
      <c r="F18" s="14"/>
      <c r="G18" s="14"/>
      <c r="H18" s="14"/>
      <c r="I18" s="14"/>
      <c r="J18" s="14"/>
      <c r="K18" s="14"/>
      <c r="L18" s="14"/>
      <c r="M18" s="14"/>
      <c r="N18" s="14"/>
      <c r="O18" s="14"/>
      <c r="P18" s="14"/>
      <c r="Q18" s="15"/>
      <c r="R18" s="13" t="s">
        <v>599</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600</v>
      </c>
      <c r="C21" s="14"/>
      <c r="D21" s="14"/>
      <c r="E21" s="14"/>
      <c r="F21" s="14"/>
      <c r="G21" s="14"/>
      <c r="H21" s="14"/>
      <c r="I21" s="14"/>
      <c r="J21" s="14"/>
      <c r="K21" s="14"/>
      <c r="L21" s="14"/>
      <c r="M21" s="14"/>
      <c r="N21" s="14"/>
      <c r="O21" s="14"/>
      <c r="P21" s="14"/>
      <c r="Q21" s="15"/>
      <c r="R21" s="13" t="s">
        <v>601</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11500</v>
      </c>
    </row>
    <row r="27" spans="1:29" x14ac:dyDescent="0.25">
      <c r="B27" s="23">
        <v>214</v>
      </c>
      <c r="C27" s="23" t="s">
        <v>65</v>
      </c>
      <c r="AC27" s="24">
        <v>15000</v>
      </c>
    </row>
    <row r="28" spans="1:29" x14ac:dyDescent="0.25">
      <c r="B28" s="23">
        <v>217</v>
      </c>
      <c r="C28" s="23" t="s">
        <v>188</v>
      </c>
      <c r="AC28" s="65">
        <v>14000</v>
      </c>
    </row>
    <row r="29" spans="1:29" x14ac:dyDescent="0.25">
      <c r="B29" s="11">
        <v>353</v>
      </c>
      <c r="C29" s="11" t="s">
        <v>111</v>
      </c>
      <c r="AC29" s="24">
        <v>10000</v>
      </c>
    </row>
    <row r="31" spans="1:29" x14ac:dyDescent="0.25">
      <c r="AA31" s="25"/>
      <c r="AB31" s="26" t="s">
        <v>27</v>
      </c>
      <c r="AC31" s="27">
        <f>SUM(AC26:AC29)</f>
        <v>50500</v>
      </c>
    </row>
    <row r="32" spans="1:29" x14ac:dyDescent="0.25">
      <c r="X32" s="132"/>
      <c r="Y32" s="132"/>
      <c r="Z32" s="132"/>
      <c r="AA32" s="132"/>
      <c r="AB32" s="132"/>
      <c r="AC32" s="24" t="s">
        <v>80</v>
      </c>
    </row>
    <row r="33" spans="2:29" x14ac:dyDescent="0.25">
      <c r="B33" s="5"/>
      <c r="C33" s="5"/>
      <c r="D33" s="5"/>
      <c r="E33" s="5"/>
      <c r="F33" s="5"/>
      <c r="G33" s="5"/>
      <c r="H33" s="5"/>
      <c r="I33" s="5"/>
      <c r="J33" s="5"/>
      <c r="K33" s="5"/>
      <c r="L33" s="5"/>
      <c r="M33" s="5"/>
      <c r="N33" s="5"/>
      <c r="O33" s="5"/>
      <c r="P33" s="5"/>
      <c r="Q33" s="6"/>
      <c r="R33" s="5"/>
      <c r="S33" s="5"/>
      <c r="T33" s="5"/>
      <c r="U33" s="5"/>
      <c r="V33" s="5"/>
      <c r="W33" s="5"/>
      <c r="X33" s="5"/>
      <c r="Y33" s="5"/>
      <c r="Z33" s="5"/>
      <c r="AA33" s="5"/>
      <c r="AB33" s="5"/>
      <c r="AC33" s="30"/>
    </row>
    <row r="34" spans="2:29" x14ac:dyDescent="0.25">
      <c r="AC34" s="24"/>
    </row>
    <row r="35" spans="2:29" x14ac:dyDescent="0.25">
      <c r="B35" s="19" t="s">
        <v>28</v>
      </c>
      <c r="C35" s="25"/>
      <c r="D35" s="25"/>
      <c r="R35" s="19" t="s">
        <v>29</v>
      </c>
      <c r="S35" s="25"/>
      <c r="T35" s="25"/>
      <c r="AC35" s="24"/>
    </row>
    <row r="36" spans="2:29" x14ac:dyDescent="0.25">
      <c r="B36" s="31"/>
      <c r="R36" s="32"/>
      <c r="S36" s="32"/>
      <c r="T36" s="32"/>
      <c r="U36" s="32"/>
      <c r="V36" s="32"/>
      <c r="W36" s="32"/>
      <c r="X36" s="32"/>
      <c r="Y36" s="32"/>
      <c r="Z36" s="32"/>
      <c r="AA36" s="32"/>
      <c r="AB36" s="32"/>
      <c r="AC36" s="73"/>
    </row>
    <row r="37" spans="2:29" x14ac:dyDescent="0.25">
      <c r="AC37" s="24"/>
    </row>
    <row r="38" spans="2:29" x14ac:dyDescent="0.25">
      <c r="B38" s="19" t="s">
        <v>30</v>
      </c>
      <c r="C38" s="25"/>
      <c r="D38" s="25"/>
      <c r="AC38" s="24"/>
    </row>
    <row r="39" spans="2:29" x14ac:dyDescent="0.25">
      <c r="AC39" s="24"/>
    </row>
    <row r="40" spans="2:29" x14ac:dyDescent="0.25">
      <c r="AC40" s="24"/>
    </row>
    <row r="41" spans="2:29" x14ac:dyDescent="0.25">
      <c r="B41" s="19" t="s">
        <v>31</v>
      </c>
      <c r="C41" s="25"/>
      <c r="D41" s="25"/>
      <c r="AC41" s="24"/>
    </row>
    <row r="42" spans="2:29" x14ac:dyDescent="0.25">
      <c r="AC42" s="24"/>
    </row>
    <row r="43" spans="2:29" x14ac:dyDescent="0.25">
      <c r="AC43" s="24"/>
    </row>
    <row r="44" spans="2:29" x14ac:dyDescent="0.25">
      <c r="B44" s="5"/>
      <c r="C44" s="5"/>
      <c r="D44" s="5"/>
      <c r="E44" s="5"/>
      <c r="F44" s="5"/>
      <c r="G44" s="5"/>
      <c r="H44" s="5"/>
      <c r="I44" s="5"/>
      <c r="J44" s="5"/>
      <c r="K44" s="5"/>
      <c r="L44" s="5"/>
      <c r="M44" s="5"/>
      <c r="N44" s="5"/>
      <c r="O44" s="5"/>
      <c r="P44" s="5"/>
      <c r="Q44" s="6"/>
      <c r="R44" s="5"/>
      <c r="S44" s="5"/>
      <c r="T44" s="5"/>
      <c r="U44" s="5"/>
      <c r="V44" s="5"/>
      <c r="W44" s="5"/>
      <c r="X44" s="5"/>
      <c r="Y44" s="5"/>
      <c r="Z44" s="5"/>
      <c r="AA44" s="5"/>
      <c r="AB44" s="5"/>
      <c r="AC44" s="30"/>
    </row>
    <row r="45" spans="2:29" x14ac:dyDescent="0.25">
      <c r="AC45" s="24"/>
    </row>
    <row r="46" spans="2:29" x14ac:dyDescent="0.25">
      <c r="B46" s="19" t="s">
        <v>32</v>
      </c>
      <c r="C46" s="25"/>
      <c r="D46" s="25"/>
      <c r="E46" s="25"/>
      <c r="AC46" s="24"/>
    </row>
    <row r="47" spans="2:29" x14ac:dyDescent="0.25">
      <c r="AC47" s="24"/>
    </row>
    <row r="48" spans="2:29" x14ac:dyDescent="0.25">
      <c r="AC48" s="24"/>
    </row>
    <row r="49" spans="2:29" x14ac:dyDescent="0.25">
      <c r="B49" s="19" t="s">
        <v>33</v>
      </c>
      <c r="C49" s="25"/>
      <c r="G49" s="19" t="s">
        <v>34</v>
      </c>
      <c r="H49" s="25"/>
      <c r="L49" s="19" t="s">
        <v>35</v>
      </c>
      <c r="M49" s="25"/>
      <c r="Q49" s="19" t="s">
        <v>36</v>
      </c>
      <c r="R49" s="25"/>
      <c r="U49" s="19" t="s">
        <v>37</v>
      </c>
      <c r="V49" s="25"/>
      <c r="Z49" s="19" t="s">
        <v>38</v>
      </c>
      <c r="AA49" s="25"/>
      <c r="AC49" s="24"/>
    </row>
    <row r="50" spans="2:29" x14ac:dyDescent="0.25">
      <c r="Q50"/>
      <c r="R50" s="2"/>
      <c r="AC50" s="24"/>
    </row>
    <row r="51" spans="2:29" x14ac:dyDescent="0.25">
      <c r="Q51"/>
      <c r="AC51" s="24"/>
    </row>
    <row r="52" spans="2:29" x14ac:dyDescent="0.25">
      <c r="B52" s="19" t="s">
        <v>39</v>
      </c>
      <c r="C52" s="25"/>
      <c r="G52" s="19" t="s">
        <v>40</v>
      </c>
      <c r="H52" s="25"/>
      <c r="L52" s="19" t="s">
        <v>41</v>
      </c>
      <c r="M52" s="25"/>
      <c r="N52" s="25"/>
      <c r="Q52" s="19" t="s">
        <v>42</v>
      </c>
      <c r="R52" s="25"/>
      <c r="U52" s="19" t="s">
        <v>43</v>
      </c>
      <c r="V52" s="25"/>
      <c r="W52" s="25"/>
      <c r="Z52" s="19" t="s">
        <v>44</v>
      </c>
      <c r="AA52" s="25"/>
      <c r="AB52" s="25"/>
      <c r="AC52" s="24"/>
    </row>
  </sheetData>
  <mergeCells count="3">
    <mergeCell ref="B12:AC12"/>
    <mergeCell ref="B15:AC15"/>
    <mergeCell ref="X32:AB32"/>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dimension ref="A2:AC66"/>
  <sheetViews>
    <sheetView topLeftCell="A28"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594</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602</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2.25" customHeight="1" x14ac:dyDescent="0.25">
      <c r="B12" s="133" t="s">
        <v>603</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604</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0" customHeight="1" x14ac:dyDescent="0.25">
      <c r="B18" s="133" t="s">
        <v>605</v>
      </c>
      <c r="C18" s="133"/>
      <c r="D18" s="133"/>
      <c r="E18" s="133"/>
      <c r="F18" s="133"/>
      <c r="G18" s="133"/>
      <c r="H18" s="133"/>
      <c r="I18" s="133"/>
      <c r="J18" s="133"/>
      <c r="K18" s="133"/>
      <c r="L18" s="133"/>
      <c r="M18" s="133"/>
      <c r="N18" s="133"/>
      <c r="O18" s="133"/>
      <c r="P18" s="133"/>
      <c r="Q18" s="15"/>
      <c r="R18" s="33" t="s">
        <v>606</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600</v>
      </c>
      <c r="C21" s="14"/>
      <c r="D21" s="14"/>
      <c r="E21" s="14"/>
      <c r="F21" s="14"/>
      <c r="G21" s="14"/>
      <c r="H21" s="14"/>
      <c r="I21" s="14"/>
      <c r="J21" s="14"/>
      <c r="K21" s="14"/>
      <c r="L21" s="14"/>
      <c r="M21" s="14"/>
      <c r="N21" s="14"/>
      <c r="O21" s="14"/>
      <c r="P21" s="14"/>
      <c r="Q21" s="15"/>
      <c r="R21" s="13" t="s">
        <v>601</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241</v>
      </c>
      <c r="C26" s="23" t="s">
        <v>368</v>
      </c>
      <c r="AC26" s="24">
        <v>1500</v>
      </c>
    </row>
    <row r="27" spans="1:29" x14ac:dyDescent="0.25">
      <c r="B27" s="23">
        <v>243</v>
      </c>
      <c r="C27" s="23" t="s">
        <v>288</v>
      </c>
      <c r="AC27" s="24">
        <v>1000</v>
      </c>
    </row>
    <row r="28" spans="1:29" x14ac:dyDescent="0.25">
      <c r="B28" s="23">
        <v>244</v>
      </c>
      <c r="C28" s="23" t="s">
        <v>370</v>
      </c>
      <c r="AC28" s="24">
        <v>1350</v>
      </c>
    </row>
    <row r="29" spans="1:29" x14ac:dyDescent="0.25">
      <c r="B29" s="11">
        <v>252</v>
      </c>
      <c r="C29" s="11" t="s">
        <v>607</v>
      </c>
      <c r="AC29" s="24">
        <v>1500</v>
      </c>
    </row>
    <row r="30" spans="1:29" x14ac:dyDescent="0.25">
      <c r="B30" s="23">
        <v>272</v>
      </c>
      <c r="C30" s="23" t="s">
        <v>291</v>
      </c>
      <c r="AC30" s="24">
        <v>3500</v>
      </c>
    </row>
    <row r="31" spans="1:29" x14ac:dyDescent="0.25">
      <c r="B31" s="23">
        <v>361</v>
      </c>
      <c r="C31" s="23" t="s">
        <v>125</v>
      </c>
      <c r="AC31" s="24">
        <v>15000</v>
      </c>
    </row>
    <row r="32" spans="1:29" x14ac:dyDescent="0.25">
      <c r="B32" s="11">
        <v>372</v>
      </c>
      <c r="C32" s="11" t="s">
        <v>20</v>
      </c>
      <c r="AC32" s="24">
        <v>7000</v>
      </c>
    </row>
    <row r="33" spans="2:29" x14ac:dyDescent="0.25">
      <c r="B33" s="11">
        <v>375</v>
      </c>
      <c r="C33" s="11" t="s">
        <v>21</v>
      </c>
      <c r="AC33" s="24">
        <v>7000</v>
      </c>
    </row>
    <row r="34" spans="2:29" x14ac:dyDescent="0.25">
      <c r="B34" s="11">
        <v>382</v>
      </c>
      <c r="C34" s="11" t="s">
        <v>113</v>
      </c>
      <c r="AC34" s="24">
        <v>104000</v>
      </c>
    </row>
    <row r="36" spans="2:29" x14ac:dyDescent="0.25">
      <c r="AA36" s="25"/>
      <c r="AB36" s="26" t="s">
        <v>27</v>
      </c>
      <c r="AC36" s="27">
        <f>SUM(AC26:AC34)</f>
        <v>141850</v>
      </c>
    </row>
    <row r="37" spans="2:29" x14ac:dyDescent="0.25">
      <c r="X37" s="132"/>
      <c r="Y37" s="132"/>
      <c r="Z37" s="132"/>
      <c r="AA37" s="132"/>
      <c r="AB37" s="132"/>
      <c r="AC37" s="24" t="s">
        <v>80</v>
      </c>
    </row>
    <row r="38" spans="2:29" x14ac:dyDescent="0.25">
      <c r="B38" s="94">
        <v>382</v>
      </c>
      <c r="C38" s="94" t="s">
        <v>113</v>
      </c>
      <c r="X38" s="28"/>
      <c r="Y38" s="28"/>
      <c r="Z38" s="28"/>
      <c r="AA38" s="28"/>
      <c r="AB38" s="28"/>
      <c r="AC38" s="24"/>
    </row>
    <row r="39" spans="2:29" x14ac:dyDescent="0.25">
      <c r="C39" t="s">
        <v>608</v>
      </c>
      <c r="X39" s="28"/>
      <c r="Y39" s="28"/>
      <c r="Z39" s="28"/>
      <c r="AA39" s="28"/>
      <c r="AB39" s="28"/>
      <c r="AC39" s="24">
        <v>10000</v>
      </c>
    </row>
    <row r="40" spans="2:29" x14ac:dyDescent="0.25">
      <c r="C40" t="s">
        <v>609</v>
      </c>
      <c r="X40" s="28"/>
      <c r="Y40" s="28"/>
      <c r="Z40" s="28"/>
      <c r="AA40" s="28"/>
      <c r="AB40" s="28"/>
      <c r="AC40" s="24">
        <v>12000</v>
      </c>
    </row>
    <row r="41" spans="2:29" x14ac:dyDescent="0.25">
      <c r="C41" t="s">
        <v>610</v>
      </c>
      <c r="X41" s="28"/>
      <c r="Y41" s="28"/>
      <c r="Z41" s="28"/>
      <c r="AA41" s="28"/>
      <c r="AB41" s="28"/>
      <c r="AC41" s="24">
        <v>26000</v>
      </c>
    </row>
    <row r="42" spans="2:29" x14ac:dyDescent="0.25">
      <c r="C42" t="s">
        <v>611</v>
      </c>
      <c r="X42" s="28"/>
      <c r="Y42" s="28"/>
      <c r="Z42" s="28"/>
      <c r="AA42" s="28"/>
      <c r="AB42" s="28"/>
      <c r="AC42" s="24">
        <v>10000</v>
      </c>
    </row>
    <row r="43" spans="2:29" x14ac:dyDescent="0.25">
      <c r="C43" t="s">
        <v>612</v>
      </c>
      <c r="X43" s="28"/>
      <c r="Y43" s="28"/>
      <c r="Z43" s="28"/>
      <c r="AA43" s="28"/>
      <c r="AB43" s="28"/>
      <c r="AC43" s="30">
        <v>46000</v>
      </c>
    </row>
    <row r="44" spans="2:29" x14ac:dyDescent="0.25">
      <c r="X44" s="28"/>
      <c r="Y44" s="28"/>
      <c r="Z44" s="28"/>
      <c r="AA44" s="25"/>
      <c r="AB44" s="26" t="s">
        <v>27</v>
      </c>
      <c r="AC44" s="27">
        <f>SUM(AC39:AC43)</f>
        <v>104000</v>
      </c>
    </row>
    <row r="45" spans="2:29" x14ac:dyDescent="0.25">
      <c r="B45" s="5"/>
      <c r="C45" s="5"/>
      <c r="D45" s="5"/>
      <c r="E45" s="5"/>
      <c r="F45" s="5"/>
      <c r="G45" s="5"/>
      <c r="H45" s="5"/>
      <c r="I45" s="5"/>
      <c r="J45" s="5"/>
      <c r="K45" s="5"/>
      <c r="L45" s="5"/>
      <c r="M45" s="5"/>
      <c r="N45" s="5"/>
      <c r="O45" s="5"/>
      <c r="P45" s="5"/>
      <c r="Q45" s="6"/>
      <c r="R45" s="5"/>
      <c r="S45" s="5"/>
      <c r="T45" s="5"/>
      <c r="U45" s="5"/>
      <c r="V45" s="5"/>
      <c r="W45" s="5"/>
      <c r="X45" s="5"/>
      <c r="Y45" s="5"/>
      <c r="Z45" s="5"/>
      <c r="AA45" s="5"/>
      <c r="AB45" s="5"/>
      <c r="AC45" s="30" t="s">
        <v>80</v>
      </c>
    </row>
    <row r="46" spans="2:29" x14ac:dyDescent="0.25">
      <c r="AC46" s="24"/>
    </row>
    <row r="47" spans="2:29" x14ac:dyDescent="0.25">
      <c r="B47" s="19" t="s">
        <v>28</v>
      </c>
      <c r="C47" s="25"/>
      <c r="D47" s="25"/>
      <c r="R47" s="19" t="s">
        <v>29</v>
      </c>
      <c r="S47" s="25"/>
      <c r="T47" s="25"/>
      <c r="AC47" s="24"/>
    </row>
    <row r="48" spans="2:29" x14ac:dyDescent="0.25">
      <c r="B48" s="31"/>
      <c r="R48" s="32"/>
      <c r="S48" s="32"/>
      <c r="T48" s="32"/>
      <c r="U48" s="32"/>
      <c r="V48" s="32"/>
      <c r="W48" s="32"/>
      <c r="X48" s="32"/>
      <c r="Y48" s="32"/>
      <c r="Z48" s="32"/>
      <c r="AA48" s="32"/>
      <c r="AB48" s="32"/>
      <c r="AC48" s="73"/>
    </row>
    <row r="49" spans="2:29" x14ac:dyDescent="0.25">
      <c r="AC49" s="24"/>
    </row>
    <row r="50" spans="2:29" x14ac:dyDescent="0.25">
      <c r="B50" s="19" t="s">
        <v>30</v>
      </c>
      <c r="C50" s="25"/>
      <c r="D50" s="25"/>
      <c r="AC50" s="24"/>
    </row>
    <row r="51" spans="2:29" x14ac:dyDescent="0.25">
      <c r="AC51" s="24"/>
    </row>
    <row r="52" spans="2:29" x14ac:dyDescent="0.25">
      <c r="AC52" s="24"/>
    </row>
    <row r="53" spans="2:29" x14ac:dyDescent="0.25">
      <c r="B53" s="19" t="s">
        <v>31</v>
      </c>
      <c r="C53" s="25"/>
      <c r="D53" s="25"/>
      <c r="AC53" s="24"/>
    </row>
    <row r="54" spans="2:29" x14ac:dyDescent="0.25">
      <c r="B54" s="36"/>
      <c r="C54" s="2"/>
      <c r="D54" s="2"/>
      <c r="AC54" s="24"/>
    </row>
    <row r="55" spans="2:29" x14ac:dyDescent="0.25">
      <c r="B55" s="36"/>
      <c r="C55" s="2"/>
      <c r="D55" s="2"/>
      <c r="AC55" s="24"/>
    </row>
    <row r="56" spans="2:29" x14ac:dyDescent="0.25">
      <c r="B56" s="36"/>
      <c r="C56" s="2"/>
      <c r="D56" s="2"/>
      <c r="AC56" s="24"/>
    </row>
    <row r="57" spans="2:29" x14ac:dyDescent="0.25">
      <c r="AC57" s="24"/>
    </row>
    <row r="58" spans="2:29" x14ac:dyDescent="0.25">
      <c r="B58" s="5"/>
      <c r="C58" s="5"/>
      <c r="D58" s="5"/>
      <c r="E58" s="5"/>
      <c r="F58" s="5"/>
      <c r="G58" s="5"/>
      <c r="H58" s="5"/>
      <c r="I58" s="5"/>
      <c r="J58" s="5"/>
      <c r="K58" s="5"/>
      <c r="L58" s="5"/>
      <c r="M58" s="5"/>
      <c r="N58" s="5"/>
      <c r="O58" s="5"/>
      <c r="P58" s="5"/>
      <c r="Q58" s="6"/>
      <c r="R58" s="5"/>
      <c r="S58" s="5"/>
      <c r="T58" s="5"/>
      <c r="U58" s="5"/>
      <c r="V58" s="5"/>
      <c r="W58" s="5"/>
      <c r="X58" s="5"/>
      <c r="Y58" s="5"/>
      <c r="Z58" s="5"/>
      <c r="AA58" s="5"/>
      <c r="AB58" s="5"/>
      <c r="AC58" s="30"/>
    </row>
    <row r="59" spans="2:29" x14ac:dyDescent="0.25">
      <c r="AC59" s="24"/>
    </row>
    <row r="60" spans="2:29" x14ac:dyDescent="0.25">
      <c r="B60" s="19" t="s">
        <v>32</v>
      </c>
      <c r="C60" s="25"/>
      <c r="D60" s="25"/>
      <c r="E60" s="25"/>
      <c r="AC60" s="24"/>
    </row>
    <row r="61" spans="2:29" x14ac:dyDescent="0.25">
      <c r="AC61" s="24"/>
    </row>
    <row r="62" spans="2:29" x14ac:dyDescent="0.25">
      <c r="AC62" s="24"/>
    </row>
    <row r="63" spans="2:29" x14ac:dyDescent="0.25">
      <c r="B63" s="19" t="s">
        <v>33</v>
      </c>
      <c r="C63" s="25"/>
      <c r="G63" s="19" t="s">
        <v>34</v>
      </c>
      <c r="H63" s="25"/>
      <c r="L63" s="19" t="s">
        <v>35</v>
      </c>
      <c r="M63" s="25"/>
      <c r="Q63" s="19" t="s">
        <v>36</v>
      </c>
      <c r="R63" s="25"/>
      <c r="U63" s="19" t="s">
        <v>37</v>
      </c>
      <c r="V63" s="25"/>
      <c r="Z63" s="19" t="s">
        <v>38</v>
      </c>
      <c r="AA63" s="25"/>
      <c r="AC63" s="24"/>
    </row>
    <row r="64" spans="2:29" x14ac:dyDescent="0.25">
      <c r="Q64"/>
      <c r="R64" s="2"/>
      <c r="AC64" s="24"/>
    </row>
    <row r="65" spans="2:29" x14ac:dyDescent="0.25">
      <c r="Q65"/>
      <c r="AC65" s="24"/>
    </row>
    <row r="66" spans="2:29" x14ac:dyDescent="0.25">
      <c r="B66" s="19" t="s">
        <v>39</v>
      </c>
      <c r="C66" s="25"/>
      <c r="G66" s="19" t="s">
        <v>40</v>
      </c>
      <c r="H66" s="25"/>
      <c r="L66" s="19" t="s">
        <v>41</v>
      </c>
      <c r="M66" s="25"/>
      <c r="N66" s="25"/>
      <c r="Q66" s="19" t="s">
        <v>42</v>
      </c>
      <c r="R66" s="25"/>
      <c r="U66" s="19" t="s">
        <v>43</v>
      </c>
      <c r="V66" s="25"/>
      <c r="W66" s="25"/>
      <c r="Z66" s="19" t="s">
        <v>44</v>
      </c>
      <c r="AA66" s="25"/>
      <c r="AB66" s="25"/>
      <c r="AC66" s="24"/>
    </row>
  </sheetData>
  <mergeCells count="3">
    <mergeCell ref="B12:AC12"/>
    <mergeCell ref="B18:P18"/>
    <mergeCell ref="X37:AB37"/>
  </mergeCells>
  <printOptions horizontalCentered="1"/>
  <pageMargins left="0.19685039370078741" right="0.19685039370078741" top="0.39370078740157483" bottom="0.39370078740157483" header="0.31496062992125984" footer="0.31496062992125984"/>
  <pageSetup scale="85"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AC79"/>
  <sheetViews>
    <sheetView topLeftCell="A25" workbookViewId="0">
      <selection activeCell="AC9" sqref="AC9"/>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94</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3" t="s">
        <v>94</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95</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95</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95</v>
      </c>
      <c r="C18" s="14"/>
      <c r="D18" s="14"/>
      <c r="E18" s="14"/>
      <c r="F18" s="14"/>
      <c r="G18" s="14"/>
      <c r="H18" s="14"/>
      <c r="I18" s="14"/>
      <c r="J18" s="14"/>
      <c r="K18" s="14"/>
      <c r="L18" s="14"/>
      <c r="M18" s="14"/>
      <c r="N18" s="14"/>
      <c r="O18" s="14"/>
      <c r="P18" s="14"/>
      <c r="Q18" s="15"/>
      <c r="R18" s="13" t="s">
        <v>95</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95</v>
      </c>
      <c r="C21" s="14"/>
      <c r="D21" s="14"/>
      <c r="E21" s="14"/>
      <c r="F21" s="14"/>
      <c r="G21" s="14"/>
      <c r="H21" s="14"/>
      <c r="I21" s="14"/>
      <c r="J21" s="14"/>
      <c r="K21" s="14"/>
      <c r="L21" s="14"/>
      <c r="M21" s="14"/>
      <c r="N21" s="14"/>
      <c r="O21" s="14"/>
      <c r="P21" s="14"/>
      <c r="Q21" s="15"/>
      <c r="R21" s="13" t="s">
        <v>95</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38">
        <v>15000</v>
      </c>
    </row>
    <row r="27" spans="1:29" x14ac:dyDescent="0.25">
      <c r="B27" s="23">
        <v>214</v>
      </c>
      <c r="C27" s="23" t="s">
        <v>65</v>
      </c>
      <c r="AC27" s="38">
        <v>3000</v>
      </c>
    </row>
    <row r="28" spans="1:29" x14ac:dyDescent="0.25">
      <c r="B28" s="23">
        <v>215</v>
      </c>
      <c r="C28" s="23" t="s">
        <v>52</v>
      </c>
      <c r="AC28" s="38">
        <v>10000</v>
      </c>
    </row>
    <row r="29" spans="1:29" x14ac:dyDescent="0.25">
      <c r="B29" s="11">
        <v>261</v>
      </c>
      <c r="C29" s="11" t="s">
        <v>18</v>
      </c>
      <c r="AC29" s="38">
        <v>50000</v>
      </c>
    </row>
    <row r="30" spans="1:29" x14ac:dyDescent="0.25">
      <c r="B30" s="23">
        <v>292</v>
      </c>
      <c r="C30" s="23" t="s">
        <v>69</v>
      </c>
      <c r="AC30" s="38">
        <v>5000</v>
      </c>
    </row>
    <row r="31" spans="1:29" x14ac:dyDescent="0.25">
      <c r="B31" s="23">
        <v>296</v>
      </c>
      <c r="C31" s="23" t="s">
        <v>54</v>
      </c>
      <c r="AC31" s="38">
        <v>15000</v>
      </c>
    </row>
    <row r="32" spans="1:29" x14ac:dyDescent="0.25">
      <c r="B32" s="11">
        <v>318</v>
      </c>
      <c r="C32" s="11" t="s">
        <v>70</v>
      </c>
      <c r="AC32" s="38">
        <v>8000</v>
      </c>
    </row>
    <row r="33" spans="2:29" x14ac:dyDescent="0.25">
      <c r="B33" s="11">
        <v>319</v>
      </c>
      <c r="C33" s="11" t="s">
        <v>96</v>
      </c>
      <c r="AC33" s="38">
        <v>1000</v>
      </c>
    </row>
    <row r="34" spans="2:29" x14ac:dyDescent="0.25">
      <c r="B34" s="11">
        <v>331</v>
      </c>
      <c r="C34" s="11" t="s">
        <v>71</v>
      </c>
      <c r="AC34" s="38">
        <v>50000</v>
      </c>
    </row>
    <row r="35" spans="2:29" x14ac:dyDescent="0.25">
      <c r="B35" s="11">
        <v>344</v>
      </c>
      <c r="C35" s="11" t="s">
        <v>97</v>
      </c>
      <c r="AC35" s="38">
        <v>30000</v>
      </c>
    </row>
    <row r="36" spans="2:29" x14ac:dyDescent="0.25">
      <c r="B36" s="11">
        <v>351</v>
      </c>
      <c r="C36" s="11" t="s">
        <v>73</v>
      </c>
      <c r="AC36" s="38">
        <v>2000</v>
      </c>
    </row>
    <row r="37" spans="2:29" x14ac:dyDescent="0.25">
      <c r="B37" s="11">
        <v>371</v>
      </c>
      <c r="C37" s="11" t="s">
        <v>19</v>
      </c>
      <c r="AC37" s="38">
        <v>10000</v>
      </c>
    </row>
    <row r="38" spans="2:29" x14ac:dyDescent="0.25">
      <c r="B38" s="11">
        <v>372</v>
      </c>
      <c r="C38" s="11" t="s">
        <v>20</v>
      </c>
      <c r="AC38" s="38">
        <v>10000</v>
      </c>
    </row>
    <row r="39" spans="2:29" x14ac:dyDescent="0.25">
      <c r="B39" s="11">
        <v>375</v>
      </c>
      <c r="C39" s="11" t="s">
        <v>21</v>
      </c>
      <c r="AC39" s="38">
        <v>15000</v>
      </c>
    </row>
    <row r="40" spans="2:29" x14ac:dyDescent="0.25">
      <c r="B40" s="11">
        <v>394</v>
      </c>
      <c r="C40" s="11" t="s">
        <v>98</v>
      </c>
      <c r="AC40" s="38">
        <v>80000000</v>
      </c>
    </row>
    <row r="42" spans="2:29" x14ac:dyDescent="0.25">
      <c r="AA42" s="25"/>
      <c r="AB42" s="26" t="s">
        <v>27</v>
      </c>
      <c r="AC42" s="27">
        <f>SUM(AC26:AC40)</f>
        <v>80224000</v>
      </c>
    </row>
    <row r="43" spans="2:29" x14ac:dyDescent="0.25">
      <c r="X43" s="132"/>
      <c r="Y43" s="132"/>
      <c r="Z43" s="132"/>
      <c r="AA43" s="132"/>
      <c r="AB43" s="132"/>
      <c r="AC43" s="29"/>
    </row>
    <row r="44" spans="2:29" x14ac:dyDescent="0.25">
      <c r="AC44" s="29"/>
    </row>
    <row r="60" spans="2:29" x14ac:dyDescent="0.25">
      <c r="B60" s="5"/>
      <c r="C60" s="5"/>
      <c r="D60" s="5"/>
      <c r="E60" s="5"/>
      <c r="F60" s="5"/>
      <c r="G60" s="5"/>
      <c r="H60" s="5"/>
      <c r="I60" s="5"/>
      <c r="J60" s="5"/>
      <c r="K60" s="5"/>
      <c r="L60" s="5"/>
      <c r="M60" s="5"/>
      <c r="N60" s="5"/>
      <c r="O60" s="5"/>
      <c r="P60" s="5"/>
      <c r="Q60" s="6"/>
      <c r="R60" s="5"/>
      <c r="S60" s="5"/>
      <c r="T60" s="5"/>
      <c r="U60" s="5"/>
      <c r="V60" s="5"/>
      <c r="W60" s="5"/>
      <c r="X60" s="5"/>
      <c r="Y60" s="5"/>
      <c r="Z60" s="5"/>
      <c r="AA60" s="5"/>
      <c r="AB60" s="5"/>
      <c r="AC60" s="30"/>
    </row>
    <row r="61" spans="2:29" x14ac:dyDescent="0.25">
      <c r="AC61" s="24"/>
    </row>
    <row r="62" spans="2:29" x14ac:dyDescent="0.25">
      <c r="B62" s="19" t="s">
        <v>28</v>
      </c>
      <c r="C62" s="25"/>
      <c r="D62" s="25"/>
      <c r="R62" s="19" t="s">
        <v>29</v>
      </c>
      <c r="S62" s="25"/>
      <c r="T62" s="25"/>
      <c r="AC62" s="24"/>
    </row>
    <row r="63" spans="2:29" x14ac:dyDescent="0.25">
      <c r="B63" s="31"/>
      <c r="R63" s="32"/>
      <c r="S63" s="32"/>
      <c r="T63" s="32"/>
      <c r="U63" s="32"/>
      <c r="V63" s="32"/>
      <c r="W63" s="32"/>
      <c r="X63" s="32"/>
      <c r="Y63" s="32"/>
      <c r="Z63" s="32"/>
      <c r="AA63" s="32"/>
      <c r="AB63" s="32"/>
      <c r="AC63" s="32"/>
    </row>
    <row r="64" spans="2:29" x14ac:dyDescent="0.25">
      <c r="AC64" s="24"/>
    </row>
    <row r="65" spans="2:29" x14ac:dyDescent="0.25">
      <c r="B65" s="19" t="s">
        <v>30</v>
      </c>
      <c r="C65" s="25"/>
      <c r="D65" s="25"/>
      <c r="AC65" s="24"/>
    </row>
    <row r="66" spans="2:29" x14ac:dyDescent="0.25">
      <c r="AC66" s="24"/>
    </row>
    <row r="67" spans="2:29" x14ac:dyDescent="0.25">
      <c r="AC67" s="24"/>
    </row>
    <row r="68" spans="2:29" x14ac:dyDescent="0.25">
      <c r="B68" s="19" t="s">
        <v>31</v>
      </c>
      <c r="C68" s="25"/>
      <c r="D68" s="25"/>
      <c r="AC68" s="24"/>
    </row>
    <row r="69" spans="2:29" x14ac:dyDescent="0.25">
      <c r="AC69" s="24"/>
    </row>
    <row r="70" spans="2:29" x14ac:dyDescent="0.25">
      <c r="AC70" s="24"/>
    </row>
    <row r="71" spans="2:29" x14ac:dyDescent="0.25">
      <c r="B71" s="5"/>
      <c r="C71" s="5"/>
      <c r="D71" s="5"/>
      <c r="E71" s="5"/>
      <c r="F71" s="5"/>
      <c r="G71" s="5"/>
      <c r="H71" s="5"/>
      <c r="I71" s="5"/>
      <c r="J71" s="5"/>
      <c r="K71" s="5"/>
      <c r="L71" s="5"/>
      <c r="M71" s="5"/>
      <c r="N71" s="5"/>
      <c r="O71" s="5"/>
      <c r="P71" s="5"/>
      <c r="Q71" s="6"/>
      <c r="R71" s="5"/>
      <c r="S71" s="5"/>
      <c r="T71" s="5"/>
      <c r="U71" s="5"/>
      <c r="V71" s="5"/>
      <c r="W71" s="5"/>
      <c r="X71" s="5"/>
      <c r="Y71" s="5"/>
      <c r="Z71" s="5"/>
      <c r="AA71" s="5"/>
      <c r="AB71" s="5"/>
      <c r="AC71" s="30"/>
    </row>
    <row r="72" spans="2:29" x14ac:dyDescent="0.25">
      <c r="AC72" s="24"/>
    </row>
    <row r="73" spans="2:29" x14ac:dyDescent="0.25">
      <c r="B73" s="19" t="s">
        <v>32</v>
      </c>
      <c r="C73" s="25"/>
      <c r="D73" s="25"/>
      <c r="E73" s="25"/>
      <c r="AC73" s="24"/>
    </row>
    <row r="74" spans="2:29" x14ac:dyDescent="0.25">
      <c r="AC74" s="24"/>
    </row>
    <row r="75" spans="2:29" x14ac:dyDescent="0.25">
      <c r="AC75" s="24"/>
    </row>
    <row r="76" spans="2:29" x14ac:dyDescent="0.25">
      <c r="B76" s="19" t="s">
        <v>33</v>
      </c>
      <c r="C76" s="25"/>
      <c r="G76" s="19" t="s">
        <v>34</v>
      </c>
      <c r="H76" s="25"/>
      <c r="L76" s="19" t="s">
        <v>35</v>
      </c>
      <c r="M76" s="25"/>
      <c r="Q76" s="19" t="s">
        <v>36</v>
      </c>
      <c r="R76" s="25"/>
      <c r="U76" s="19" t="s">
        <v>37</v>
      </c>
      <c r="V76" s="25"/>
      <c r="Z76" s="19" t="s">
        <v>38</v>
      </c>
      <c r="AA76" s="25"/>
      <c r="AC76" s="24"/>
    </row>
    <row r="77" spans="2:29" x14ac:dyDescent="0.25">
      <c r="Q77"/>
      <c r="R77" s="2"/>
      <c r="AC77" s="24"/>
    </row>
    <row r="78" spans="2:29" x14ac:dyDescent="0.25">
      <c r="Q78"/>
      <c r="AC78" s="24"/>
    </row>
    <row r="79" spans="2:29" x14ac:dyDescent="0.25">
      <c r="B79" s="19" t="s">
        <v>39</v>
      </c>
      <c r="C79" s="25"/>
      <c r="G79" s="19" t="s">
        <v>40</v>
      </c>
      <c r="H79" s="25"/>
      <c r="L79" s="19" t="s">
        <v>41</v>
      </c>
      <c r="M79" s="25"/>
      <c r="N79" s="25"/>
      <c r="Q79" s="19" t="s">
        <v>42</v>
      </c>
      <c r="R79" s="25"/>
      <c r="U79" s="19" t="s">
        <v>43</v>
      </c>
      <c r="V79" s="25"/>
      <c r="W79" s="25"/>
      <c r="Z79" s="19" t="s">
        <v>44</v>
      </c>
      <c r="AA79" s="25"/>
      <c r="AB79" s="25"/>
      <c r="AC79" s="24"/>
    </row>
  </sheetData>
  <mergeCells count="1">
    <mergeCell ref="X43:AB43"/>
  </mergeCells>
  <printOptions horizontalCentered="1"/>
  <pageMargins left="0.19685039370078741" right="0.19685039370078741" top="0.39370078740157483" bottom="0.39370078740157483" header="0.31496062992125984" footer="0.31496062992125984"/>
  <pageSetup scale="85" orientation="portrait" horizontalDpi="1200" verticalDpi="12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dimension ref="A2:AC90"/>
  <sheetViews>
    <sheetView workbookViewId="0"/>
  </sheetViews>
  <sheetFormatPr baseColWidth="10" defaultColWidth="3.7109375" defaultRowHeight="15" x14ac:dyDescent="0.25"/>
  <cols>
    <col min="2" max="2" width="5" bestFit="1" customWidth="1"/>
    <col min="15" max="15" width="2.7109375" customWidth="1"/>
    <col min="17" max="17" width="3.7109375" style="2"/>
    <col min="29" max="29" width="15" bestFit="1" customWidth="1"/>
  </cols>
  <sheetData>
    <row r="2" spans="1:29" ht="18.75" x14ac:dyDescent="0.3">
      <c r="B2" s="1" t="s">
        <v>0</v>
      </c>
    </row>
    <row r="3" spans="1:29" ht="15.75" x14ac:dyDescent="0.25">
      <c r="B3" s="3" t="s">
        <v>613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614</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47" t="s">
        <v>615</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60" t="s">
        <v>616</v>
      </c>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3" t="s">
        <v>617</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33" t="s">
        <v>210</v>
      </c>
      <c r="C21" s="14"/>
      <c r="D21" s="14"/>
      <c r="E21" s="14"/>
      <c r="F21" s="14"/>
      <c r="G21" s="14"/>
      <c r="H21" s="14"/>
      <c r="I21" s="14"/>
      <c r="J21" s="14"/>
      <c r="K21" s="14"/>
      <c r="L21" s="14"/>
      <c r="M21" s="14"/>
      <c r="N21" s="14"/>
      <c r="O21" s="14"/>
      <c r="P21" s="14"/>
      <c r="Q21" s="15"/>
      <c r="R21" s="133" t="s">
        <v>618</v>
      </c>
      <c r="S21" s="133"/>
      <c r="T21" s="133"/>
      <c r="U21" s="133"/>
      <c r="V21" s="133"/>
      <c r="W21" s="133"/>
      <c r="X21" s="133"/>
      <c r="Y21" s="133"/>
      <c r="Z21" s="133"/>
      <c r="AA21" s="133"/>
      <c r="AB21" s="133"/>
      <c r="AC21" s="133"/>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37">
        <v>20000</v>
      </c>
    </row>
    <row r="27" spans="1:29" s="2" customFormat="1" x14ac:dyDescent="0.25">
      <c r="B27" s="23">
        <v>212</v>
      </c>
      <c r="C27" s="23" t="s">
        <v>64</v>
      </c>
      <c r="AC27" s="37">
        <v>15000</v>
      </c>
    </row>
    <row r="28" spans="1:29" x14ac:dyDescent="0.25">
      <c r="B28" s="23">
        <v>214</v>
      </c>
      <c r="C28" s="23" t="s">
        <v>65</v>
      </c>
      <c r="AC28" s="37">
        <v>10000</v>
      </c>
    </row>
    <row r="29" spans="1:29" x14ac:dyDescent="0.25">
      <c r="B29" s="23">
        <v>215</v>
      </c>
      <c r="C29" s="23" t="s">
        <v>52</v>
      </c>
      <c r="AC29" s="37">
        <v>15000</v>
      </c>
    </row>
    <row r="30" spans="1:29" x14ac:dyDescent="0.25">
      <c r="B30" s="23">
        <v>221</v>
      </c>
      <c r="C30" s="23" t="s">
        <v>66</v>
      </c>
      <c r="AC30" s="37">
        <v>5000</v>
      </c>
    </row>
    <row r="31" spans="1:29" x14ac:dyDescent="0.25">
      <c r="B31" s="11">
        <v>291</v>
      </c>
      <c r="C31" s="23" t="s">
        <v>282</v>
      </c>
      <c r="AC31" s="37">
        <v>8000</v>
      </c>
    </row>
    <row r="32" spans="1:29" x14ac:dyDescent="0.25">
      <c r="B32" s="23">
        <v>294</v>
      </c>
      <c r="C32" s="23" t="s">
        <v>108</v>
      </c>
      <c r="AC32" s="37">
        <v>10000</v>
      </c>
    </row>
    <row r="33" spans="2:29" x14ac:dyDescent="0.25">
      <c r="B33" s="23">
        <v>357</v>
      </c>
      <c r="C33" s="23" t="s">
        <v>74</v>
      </c>
      <c r="AC33" s="37">
        <v>15000</v>
      </c>
    </row>
    <row r="34" spans="2:29" x14ac:dyDescent="0.25">
      <c r="B34" s="23">
        <v>361</v>
      </c>
      <c r="C34" s="23" t="s">
        <v>125</v>
      </c>
      <c r="AC34" s="37">
        <v>40000</v>
      </c>
    </row>
    <row r="35" spans="2:29" x14ac:dyDescent="0.25">
      <c r="B35" s="11">
        <v>372</v>
      </c>
      <c r="C35" s="11" t="s">
        <v>20</v>
      </c>
      <c r="AC35" s="37">
        <v>7000</v>
      </c>
    </row>
    <row r="36" spans="2:29" x14ac:dyDescent="0.25">
      <c r="B36" s="11">
        <v>375</v>
      </c>
      <c r="C36" s="11" t="s">
        <v>21</v>
      </c>
      <c r="AC36" s="37">
        <v>7000</v>
      </c>
    </row>
    <row r="38" spans="2:29" x14ac:dyDescent="0.25">
      <c r="AA38" s="25"/>
      <c r="AB38" s="26" t="s">
        <v>27</v>
      </c>
      <c r="AC38" s="27">
        <f>SUM(AC26:AC36)</f>
        <v>152000</v>
      </c>
    </row>
    <row r="39" spans="2:29" x14ac:dyDescent="0.25">
      <c r="X39" s="28"/>
      <c r="Y39" s="28"/>
      <c r="Z39" s="28"/>
      <c r="AA39" s="28"/>
      <c r="AB39" s="28"/>
      <c r="AC39" s="29"/>
    </row>
    <row r="40" spans="2:29" x14ac:dyDescent="0.25">
      <c r="AC40" s="29"/>
    </row>
    <row r="41" spans="2:29" x14ac:dyDescent="0.25">
      <c r="B41" s="5"/>
      <c r="C41" s="5"/>
      <c r="D41" s="5"/>
      <c r="E41" s="5"/>
      <c r="F41" s="5"/>
      <c r="G41" s="5"/>
      <c r="H41" s="5"/>
      <c r="I41" s="5"/>
      <c r="J41" s="5"/>
      <c r="K41" s="5"/>
      <c r="L41" s="5"/>
      <c r="M41" s="5"/>
      <c r="N41" s="5"/>
      <c r="O41" s="5"/>
      <c r="P41" s="5"/>
      <c r="Q41" s="6"/>
      <c r="R41" s="5"/>
      <c r="S41" s="5"/>
      <c r="T41" s="5"/>
      <c r="U41" s="5"/>
      <c r="V41" s="5"/>
      <c r="W41" s="5"/>
      <c r="X41" s="5"/>
      <c r="Y41" s="5"/>
      <c r="Z41" s="5"/>
      <c r="AA41" s="5"/>
      <c r="AB41" s="5"/>
      <c r="AC41" s="30"/>
    </row>
    <row r="42" spans="2:29" x14ac:dyDescent="0.25">
      <c r="AC42" s="24"/>
    </row>
    <row r="43" spans="2:29" x14ac:dyDescent="0.25">
      <c r="B43" s="19" t="s">
        <v>28</v>
      </c>
      <c r="C43" s="25"/>
      <c r="D43" s="25"/>
      <c r="R43" s="19" t="s">
        <v>29</v>
      </c>
      <c r="S43" s="25"/>
      <c r="T43" s="25"/>
      <c r="AC43" s="24"/>
    </row>
    <row r="44" spans="2:29" x14ac:dyDescent="0.25">
      <c r="B44" s="40" t="s">
        <v>619</v>
      </c>
      <c r="R44" s="40" t="s">
        <v>620</v>
      </c>
      <c r="AC44" s="24"/>
    </row>
    <row r="45" spans="2:29" x14ac:dyDescent="0.25">
      <c r="AC45" s="24"/>
    </row>
    <row r="46" spans="2:29" x14ac:dyDescent="0.25">
      <c r="B46" s="19" t="s">
        <v>30</v>
      </c>
      <c r="C46" s="25"/>
      <c r="D46" s="25"/>
      <c r="AC46" s="24"/>
    </row>
    <row r="47" spans="2:29" x14ac:dyDescent="0.25">
      <c r="B47">
        <v>0</v>
      </c>
      <c r="AC47" s="24"/>
    </row>
    <row r="48" spans="2:29" x14ac:dyDescent="0.25">
      <c r="AC48" s="24"/>
    </row>
    <row r="49" spans="2:29" x14ac:dyDescent="0.25">
      <c r="B49" s="19" t="s">
        <v>31</v>
      </c>
      <c r="C49" s="25"/>
      <c r="D49" s="25"/>
      <c r="AC49" s="24"/>
    </row>
    <row r="50" spans="2:29" x14ac:dyDescent="0.25">
      <c r="B50">
        <v>180</v>
      </c>
      <c r="C50" t="s">
        <v>80</v>
      </c>
      <c r="AC50" s="24"/>
    </row>
    <row r="51" spans="2:29" x14ac:dyDescent="0.25">
      <c r="AC51" s="24"/>
    </row>
    <row r="52" spans="2:29" x14ac:dyDescent="0.25">
      <c r="AC52" s="24"/>
    </row>
    <row r="53" spans="2:29" x14ac:dyDescent="0.25">
      <c r="AC53" s="24"/>
    </row>
    <row r="54" spans="2:29" x14ac:dyDescent="0.25">
      <c r="AC54" s="24"/>
    </row>
    <row r="55" spans="2:29" x14ac:dyDescent="0.25">
      <c r="AC55" s="24"/>
    </row>
    <row r="56" spans="2:29" x14ac:dyDescent="0.25">
      <c r="AC56" s="24"/>
    </row>
    <row r="57" spans="2:29" x14ac:dyDescent="0.25">
      <c r="AC57" s="24"/>
    </row>
    <row r="58" spans="2:29" x14ac:dyDescent="0.25">
      <c r="AC58" s="24"/>
    </row>
    <row r="59" spans="2:29" x14ac:dyDescent="0.25">
      <c r="B59" s="5"/>
      <c r="C59" s="5"/>
      <c r="D59" s="5"/>
      <c r="E59" s="5"/>
      <c r="F59" s="5"/>
      <c r="G59" s="5"/>
      <c r="H59" s="5"/>
      <c r="I59" s="5"/>
      <c r="J59" s="5"/>
      <c r="K59" s="5"/>
      <c r="L59" s="5"/>
      <c r="M59" s="5"/>
      <c r="N59" s="5"/>
      <c r="O59" s="5"/>
      <c r="P59" s="5"/>
      <c r="Q59" s="6"/>
      <c r="R59" s="5"/>
      <c r="S59" s="5"/>
      <c r="T59" s="5"/>
      <c r="U59" s="5"/>
      <c r="V59" s="5"/>
      <c r="W59" s="5"/>
      <c r="X59" s="5"/>
      <c r="Y59" s="5"/>
      <c r="Z59" s="5"/>
      <c r="AA59" s="5"/>
      <c r="AB59" s="5"/>
      <c r="AC59" s="30"/>
    </row>
    <row r="60" spans="2:29" x14ac:dyDescent="0.25">
      <c r="AC60" s="24"/>
    </row>
    <row r="61" spans="2:29" x14ac:dyDescent="0.25">
      <c r="B61" s="19" t="s">
        <v>32</v>
      </c>
      <c r="C61" s="25"/>
      <c r="D61" s="25"/>
      <c r="E61" s="25"/>
      <c r="AC61" s="24"/>
    </row>
    <row r="62" spans="2:29" x14ac:dyDescent="0.25">
      <c r="AC62" s="24"/>
    </row>
    <row r="63" spans="2:29" x14ac:dyDescent="0.25">
      <c r="AC63" s="24"/>
    </row>
    <row r="64" spans="2:29" x14ac:dyDescent="0.25">
      <c r="B64" s="19" t="s">
        <v>33</v>
      </c>
      <c r="C64" s="25"/>
      <c r="G64" s="19" t="s">
        <v>34</v>
      </c>
      <c r="H64" s="25"/>
      <c r="L64" s="19" t="s">
        <v>35</v>
      </c>
      <c r="M64" s="25"/>
      <c r="Q64" s="19" t="s">
        <v>36</v>
      </c>
      <c r="R64" s="25"/>
      <c r="U64" s="19" t="s">
        <v>37</v>
      </c>
      <c r="V64" s="25"/>
      <c r="Z64" s="19" t="s">
        <v>38</v>
      </c>
      <c r="AA64" s="25"/>
      <c r="AC64" s="24"/>
    </row>
    <row r="65" spans="2:29" x14ac:dyDescent="0.25">
      <c r="B65">
        <v>15</v>
      </c>
      <c r="G65">
        <v>15</v>
      </c>
      <c r="L65">
        <v>15</v>
      </c>
      <c r="Q65">
        <v>15</v>
      </c>
      <c r="R65" s="2"/>
      <c r="U65">
        <v>15</v>
      </c>
      <c r="Z65">
        <v>15</v>
      </c>
      <c r="AC65" s="24"/>
    </row>
    <row r="66" spans="2:29" x14ac:dyDescent="0.25">
      <c r="Q66"/>
      <c r="AC66" s="24"/>
    </row>
    <row r="67" spans="2:29" x14ac:dyDescent="0.25">
      <c r="B67" s="19" t="s">
        <v>39</v>
      </c>
      <c r="C67" s="25"/>
      <c r="G67" s="19" t="s">
        <v>40</v>
      </c>
      <c r="H67" s="25"/>
      <c r="L67" s="19" t="s">
        <v>41</v>
      </c>
      <c r="M67" s="25"/>
      <c r="N67" s="25"/>
      <c r="Q67" s="19" t="s">
        <v>42</v>
      </c>
      <c r="R67" s="25"/>
      <c r="U67" s="19" t="s">
        <v>43</v>
      </c>
      <c r="V67" s="25"/>
      <c r="W67" s="25"/>
      <c r="Z67" s="19" t="s">
        <v>44</v>
      </c>
      <c r="AA67" s="25"/>
      <c r="AB67" s="25"/>
      <c r="AC67" s="24"/>
    </row>
    <row r="68" spans="2:29" x14ac:dyDescent="0.25">
      <c r="B68">
        <v>15</v>
      </c>
      <c r="G68">
        <v>15</v>
      </c>
      <c r="L68">
        <v>15</v>
      </c>
      <c r="Q68">
        <v>15</v>
      </c>
      <c r="U68">
        <v>15</v>
      </c>
      <c r="Z68">
        <v>15</v>
      </c>
      <c r="AC68" s="24"/>
    </row>
    <row r="70" spans="2:29" x14ac:dyDescent="0.25">
      <c r="B70" s="5"/>
      <c r="C70" s="5"/>
      <c r="D70" s="5"/>
      <c r="E70" s="5"/>
      <c r="F70" s="5"/>
      <c r="G70" s="5"/>
      <c r="H70" s="5"/>
      <c r="I70" s="5"/>
      <c r="J70" s="5"/>
      <c r="K70" s="5"/>
      <c r="L70" s="5"/>
      <c r="M70" s="5"/>
      <c r="N70" s="5"/>
      <c r="O70" s="5"/>
      <c r="P70" s="5"/>
      <c r="Q70" s="6"/>
      <c r="R70" s="5"/>
      <c r="S70" s="5"/>
      <c r="T70" s="5"/>
      <c r="U70" s="5"/>
      <c r="V70" s="5"/>
      <c r="W70" s="5"/>
      <c r="X70" s="5"/>
      <c r="Y70" s="5"/>
      <c r="Z70" s="5"/>
      <c r="AA70" s="5"/>
      <c r="AB70" s="5"/>
      <c r="AC70" s="30"/>
    </row>
    <row r="71" spans="2:29" x14ac:dyDescent="0.25">
      <c r="AC71" s="24" t="s">
        <v>80</v>
      </c>
    </row>
    <row r="72" spans="2:29" x14ac:dyDescent="0.25">
      <c r="B72" s="19" t="s">
        <v>28</v>
      </c>
      <c r="C72" s="25"/>
      <c r="D72" s="25"/>
      <c r="R72" s="19" t="s">
        <v>29</v>
      </c>
      <c r="S72" s="25"/>
      <c r="T72" s="25"/>
      <c r="AC72" s="24"/>
    </row>
    <row r="73" spans="2:29" x14ac:dyDescent="0.25">
      <c r="B73" s="40" t="s">
        <v>621</v>
      </c>
      <c r="R73" s="40" t="s">
        <v>622</v>
      </c>
      <c r="AC73" s="24"/>
    </row>
    <row r="74" spans="2:29" x14ac:dyDescent="0.25">
      <c r="AC74" s="24"/>
    </row>
    <row r="75" spans="2:29" x14ac:dyDescent="0.25">
      <c r="B75" s="19" t="s">
        <v>30</v>
      </c>
      <c r="C75" s="25"/>
      <c r="D75" s="25"/>
      <c r="AC75" s="24"/>
    </row>
    <row r="76" spans="2:29" x14ac:dyDescent="0.25">
      <c r="B76">
        <v>0</v>
      </c>
      <c r="AC76" s="24"/>
    </row>
    <row r="77" spans="2:29" x14ac:dyDescent="0.25">
      <c r="AC77" s="24"/>
    </row>
    <row r="78" spans="2:29" x14ac:dyDescent="0.25">
      <c r="B78" s="19" t="s">
        <v>31</v>
      </c>
      <c r="C78" s="25"/>
      <c r="D78" s="25"/>
      <c r="AC78" s="24"/>
    </row>
    <row r="79" spans="2:29" x14ac:dyDescent="0.25">
      <c r="B79">
        <v>4956</v>
      </c>
      <c r="AC79" s="24"/>
    </row>
    <row r="80" spans="2:29" x14ac:dyDescent="0.25">
      <c r="B80" t="s">
        <v>80</v>
      </c>
      <c r="AC80" s="24"/>
    </row>
    <row r="81" spans="2:29" x14ac:dyDescent="0.25">
      <c r="B81" s="5"/>
      <c r="C81" s="5"/>
      <c r="D81" s="5"/>
      <c r="E81" s="5"/>
      <c r="F81" s="5"/>
      <c r="G81" s="5"/>
      <c r="H81" s="5"/>
      <c r="I81" s="5"/>
      <c r="J81" s="5"/>
      <c r="K81" s="5"/>
      <c r="L81" s="5"/>
      <c r="M81" s="5"/>
      <c r="N81" s="5"/>
      <c r="O81" s="5"/>
      <c r="P81" s="5"/>
      <c r="Q81" s="6"/>
      <c r="R81" s="5"/>
      <c r="S81" s="5"/>
      <c r="T81" s="5"/>
      <c r="U81" s="5"/>
      <c r="V81" s="5"/>
      <c r="W81" s="5"/>
      <c r="X81" s="5"/>
      <c r="Y81" s="5"/>
      <c r="Z81" s="5"/>
      <c r="AA81" s="5"/>
      <c r="AB81" s="5"/>
      <c r="AC81" s="30"/>
    </row>
    <row r="82" spans="2:29" x14ac:dyDescent="0.25">
      <c r="AC82" s="24"/>
    </row>
    <row r="83" spans="2:29" x14ac:dyDescent="0.25">
      <c r="B83" s="19" t="s">
        <v>32</v>
      </c>
      <c r="C83" s="25"/>
      <c r="D83" s="25"/>
      <c r="E83" s="25"/>
      <c r="AC83" s="24"/>
    </row>
    <row r="84" spans="2:29" x14ac:dyDescent="0.25">
      <c r="AC84" s="24"/>
    </row>
    <row r="85" spans="2:29" x14ac:dyDescent="0.25">
      <c r="AC85" s="24"/>
    </row>
    <row r="86" spans="2:29" x14ac:dyDescent="0.25">
      <c r="B86" s="19" t="s">
        <v>33</v>
      </c>
      <c r="C86" s="25"/>
      <c r="G86" s="19" t="s">
        <v>34</v>
      </c>
      <c r="H86" s="25"/>
      <c r="L86" s="19" t="s">
        <v>35</v>
      </c>
      <c r="M86" s="25"/>
      <c r="Q86" s="19" t="s">
        <v>36</v>
      </c>
      <c r="R86" s="25"/>
      <c r="U86" s="19" t="s">
        <v>37</v>
      </c>
      <c r="V86" s="25"/>
      <c r="Z86" s="19" t="s">
        <v>38</v>
      </c>
      <c r="AA86" s="25"/>
      <c r="AC86" s="24"/>
    </row>
    <row r="87" spans="2:29" x14ac:dyDescent="0.25">
      <c r="B87">
        <v>413</v>
      </c>
      <c r="G87">
        <v>413</v>
      </c>
      <c r="L87">
        <v>413</v>
      </c>
      <c r="Q87">
        <v>413</v>
      </c>
      <c r="R87" s="2"/>
      <c r="U87">
        <v>413</v>
      </c>
      <c r="Z87">
        <v>413</v>
      </c>
      <c r="AC87" s="24"/>
    </row>
    <row r="88" spans="2:29" x14ac:dyDescent="0.25">
      <c r="Q88"/>
      <c r="AC88" s="24"/>
    </row>
    <row r="89" spans="2:29" x14ac:dyDescent="0.25">
      <c r="B89" s="19" t="s">
        <v>39</v>
      </c>
      <c r="C89" s="25"/>
      <c r="G89" s="19" t="s">
        <v>40</v>
      </c>
      <c r="H89" s="25"/>
      <c r="L89" s="19" t="s">
        <v>41</v>
      </c>
      <c r="M89" s="25"/>
      <c r="N89" s="25"/>
      <c r="Q89" s="19" t="s">
        <v>42</v>
      </c>
      <c r="R89" s="25"/>
      <c r="U89" s="19" t="s">
        <v>43</v>
      </c>
      <c r="V89" s="25"/>
      <c r="W89" s="25"/>
      <c r="Z89" s="19" t="s">
        <v>44</v>
      </c>
      <c r="AA89" s="25"/>
      <c r="AB89" s="25"/>
      <c r="AC89" s="24"/>
    </row>
    <row r="90" spans="2:29" x14ac:dyDescent="0.25">
      <c r="B90">
        <v>413</v>
      </c>
      <c r="G90">
        <v>413</v>
      </c>
      <c r="L90">
        <v>413</v>
      </c>
      <c r="Q90">
        <v>413</v>
      </c>
      <c r="U90">
        <v>413</v>
      </c>
      <c r="Z90">
        <v>413</v>
      </c>
      <c r="AC90" s="24"/>
    </row>
  </sheetData>
  <mergeCells count="3">
    <mergeCell ref="B12:AB12"/>
    <mergeCell ref="B15:AC15"/>
    <mergeCell ref="R21:AC21"/>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dimension ref="A2:AC143"/>
  <sheetViews>
    <sheetView topLeftCell="A19"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623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624</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0.75" customHeight="1" x14ac:dyDescent="0.25">
      <c r="B12" s="149" t="s">
        <v>625</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2.25" customHeight="1" x14ac:dyDescent="0.25">
      <c r="B15" s="149" t="s">
        <v>626</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7" t="s">
        <v>627</v>
      </c>
      <c r="C18" s="14"/>
      <c r="D18" s="14"/>
      <c r="E18" s="14"/>
      <c r="F18" s="14"/>
      <c r="G18" s="14"/>
      <c r="H18" s="14"/>
      <c r="I18" s="14"/>
      <c r="J18" s="14"/>
      <c r="K18" s="14"/>
      <c r="L18" s="14"/>
      <c r="M18" s="14"/>
      <c r="N18" s="14"/>
      <c r="O18" s="14"/>
      <c r="P18" s="14"/>
      <c r="Q18" s="15"/>
      <c r="R18" s="7" t="s">
        <v>628</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30" customHeight="1" x14ac:dyDescent="0.25">
      <c r="B21" s="60" t="s">
        <v>629</v>
      </c>
      <c r="C21" s="14"/>
      <c r="D21" s="14"/>
      <c r="E21" s="14"/>
      <c r="F21" s="14"/>
      <c r="G21" s="14"/>
      <c r="H21" s="14"/>
      <c r="I21" s="14"/>
      <c r="J21" s="14"/>
      <c r="K21" s="14"/>
      <c r="L21" s="14"/>
      <c r="M21" s="14"/>
      <c r="N21" s="14"/>
      <c r="O21" s="14"/>
      <c r="P21" s="14"/>
      <c r="Q21" s="15"/>
      <c r="R21" s="149" t="s">
        <v>630</v>
      </c>
      <c r="S21" s="149"/>
      <c r="T21" s="149"/>
      <c r="U21" s="149"/>
      <c r="V21" s="149"/>
      <c r="W21" s="149"/>
      <c r="X21" s="149"/>
      <c r="Y21" s="149"/>
      <c r="Z21" s="149"/>
      <c r="AA21" s="149"/>
      <c r="AB21" s="149"/>
      <c r="AC21" s="149"/>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95">
        <v>5000</v>
      </c>
    </row>
    <row r="27" spans="1:29" x14ac:dyDescent="0.25">
      <c r="B27" s="23">
        <v>214</v>
      </c>
      <c r="C27" s="23" t="s">
        <v>65</v>
      </c>
      <c r="AC27" s="95">
        <v>2000</v>
      </c>
    </row>
    <row r="28" spans="1:29" x14ac:dyDescent="0.25">
      <c r="B28" s="23">
        <v>215</v>
      </c>
      <c r="C28" s="23" t="s">
        <v>52</v>
      </c>
      <c r="AC28" s="95">
        <v>3000</v>
      </c>
    </row>
    <row r="29" spans="1:29" x14ac:dyDescent="0.25">
      <c r="B29" s="23">
        <v>217</v>
      </c>
      <c r="C29" s="23" t="s">
        <v>188</v>
      </c>
      <c r="AC29" s="95">
        <f>20000+4000</f>
        <v>24000</v>
      </c>
    </row>
    <row r="30" spans="1:29" x14ac:dyDescent="0.25">
      <c r="B30" s="23">
        <v>218</v>
      </c>
      <c r="C30" s="23" t="s">
        <v>104</v>
      </c>
      <c r="AB30" s="39"/>
      <c r="AC30" s="95">
        <f>4000-4000</f>
        <v>0</v>
      </c>
    </row>
    <row r="31" spans="1:29" x14ac:dyDescent="0.25">
      <c r="B31" s="23">
        <v>221</v>
      </c>
      <c r="C31" s="23" t="s">
        <v>66</v>
      </c>
      <c r="AC31" s="95">
        <v>1666.6666666666667</v>
      </c>
    </row>
    <row r="32" spans="1:29" x14ac:dyDescent="0.25">
      <c r="B32" s="11">
        <v>271</v>
      </c>
      <c r="C32" s="23" t="s">
        <v>107</v>
      </c>
      <c r="AC32" s="95">
        <v>5000</v>
      </c>
    </row>
    <row r="33" spans="2:29" x14ac:dyDescent="0.25">
      <c r="B33" s="23">
        <v>361</v>
      </c>
      <c r="C33" s="23" t="s">
        <v>125</v>
      </c>
      <c r="AC33" s="95">
        <v>8333.3333333333321</v>
      </c>
    </row>
    <row r="34" spans="2:29" x14ac:dyDescent="0.25">
      <c r="B34" s="11">
        <v>363</v>
      </c>
      <c r="C34" s="11" t="s">
        <v>112</v>
      </c>
      <c r="AC34" s="95">
        <v>12500</v>
      </c>
    </row>
    <row r="35" spans="2:29" x14ac:dyDescent="0.25">
      <c r="B35" s="11">
        <v>366</v>
      </c>
      <c r="C35" s="11" t="s">
        <v>124</v>
      </c>
      <c r="AC35" s="95">
        <v>14000</v>
      </c>
    </row>
    <row r="36" spans="2:29" x14ac:dyDescent="0.25">
      <c r="B36" s="11">
        <v>523</v>
      </c>
      <c r="C36" s="11" t="s">
        <v>143</v>
      </c>
      <c r="AC36" s="95">
        <v>750</v>
      </c>
    </row>
    <row r="38" spans="2:29" x14ac:dyDescent="0.25">
      <c r="AA38" s="25"/>
      <c r="AB38" s="26" t="s">
        <v>27</v>
      </c>
      <c r="AC38" s="96">
        <f>SUM(AC26:AC36)</f>
        <v>76250</v>
      </c>
    </row>
    <row r="39" spans="2:29" x14ac:dyDescent="0.25">
      <c r="X39" s="28"/>
      <c r="Y39" s="28"/>
      <c r="Z39" s="28"/>
      <c r="AA39" s="28"/>
      <c r="AB39" s="28"/>
      <c r="AC39" s="29"/>
    </row>
    <row r="40" spans="2:29" x14ac:dyDescent="0.25">
      <c r="B40" s="5"/>
      <c r="C40" s="5"/>
      <c r="D40" s="5"/>
      <c r="E40" s="5"/>
      <c r="F40" s="5"/>
      <c r="G40" s="5"/>
      <c r="H40" s="5"/>
      <c r="I40" s="5"/>
      <c r="J40" s="5"/>
      <c r="K40" s="5"/>
      <c r="L40" s="5"/>
      <c r="M40" s="5"/>
      <c r="N40" s="5"/>
      <c r="O40" s="5"/>
      <c r="P40" s="5"/>
      <c r="Q40" s="6"/>
      <c r="R40" s="5"/>
      <c r="S40" s="5"/>
      <c r="T40" s="5"/>
      <c r="U40" s="5"/>
      <c r="V40" s="5"/>
      <c r="W40" s="5"/>
      <c r="X40" s="5"/>
      <c r="Y40" s="5"/>
      <c r="Z40" s="5"/>
      <c r="AA40" s="5"/>
      <c r="AB40" s="5"/>
      <c r="AC40" s="30"/>
    </row>
    <row r="41" spans="2:29" x14ac:dyDescent="0.25">
      <c r="AC41" s="24"/>
    </row>
    <row r="42" spans="2:29" x14ac:dyDescent="0.25">
      <c r="B42" s="19" t="s">
        <v>28</v>
      </c>
      <c r="C42" s="25"/>
      <c r="D42" s="25"/>
      <c r="R42" s="19" t="s">
        <v>29</v>
      </c>
      <c r="S42" s="25"/>
      <c r="T42" s="25"/>
      <c r="AC42" s="24"/>
    </row>
    <row r="43" spans="2:29" x14ac:dyDescent="0.25">
      <c r="B43" s="40" t="s">
        <v>631</v>
      </c>
      <c r="R43" s="40" t="s">
        <v>632</v>
      </c>
      <c r="AC43" s="24"/>
    </row>
    <row r="44" spans="2:29" x14ac:dyDescent="0.25">
      <c r="AC44" s="24"/>
    </row>
    <row r="45" spans="2:29" x14ac:dyDescent="0.25">
      <c r="B45" s="19" t="s">
        <v>30</v>
      </c>
      <c r="C45" s="25"/>
      <c r="D45" s="25"/>
      <c r="AC45" s="24"/>
    </row>
    <row r="46" spans="2:29" x14ac:dyDescent="0.25">
      <c r="B46">
        <v>0</v>
      </c>
      <c r="AC46" s="24"/>
    </row>
    <row r="47" spans="2:29" x14ac:dyDescent="0.25">
      <c r="AC47" s="24"/>
    </row>
    <row r="48" spans="2:29" x14ac:dyDescent="0.25">
      <c r="B48" s="19" t="s">
        <v>31</v>
      </c>
      <c r="C48" s="25"/>
      <c r="D48" s="25"/>
      <c r="AC48" s="24"/>
    </row>
    <row r="49" spans="2:29" x14ac:dyDescent="0.25">
      <c r="B49">
        <v>3</v>
      </c>
      <c r="C49" t="s">
        <v>80</v>
      </c>
      <c r="D49" t="s">
        <v>80</v>
      </c>
      <c r="AC49" s="24"/>
    </row>
    <row r="50" spans="2:29" x14ac:dyDescent="0.25">
      <c r="B50" s="5"/>
      <c r="C50" s="5"/>
      <c r="D50" s="5"/>
      <c r="E50" s="5"/>
      <c r="F50" s="5"/>
      <c r="G50" s="5"/>
      <c r="H50" s="5"/>
      <c r="I50" s="5"/>
      <c r="J50" s="5"/>
      <c r="K50" s="5"/>
      <c r="L50" s="5"/>
      <c r="M50" s="5"/>
      <c r="N50" s="5"/>
      <c r="O50" s="5"/>
      <c r="P50" s="5"/>
      <c r="Q50" s="6"/>
      <c r="R50" s="5"/>
      <c r="S50" s="5"/>
      <c r="T50" s="5"/>
      <c r="U50" s="5"/>
      <c r="V50" s="5"/>
      <c r="W50" s="5"/>
      <c r="X50" s="5"/>
      <c r="Y50" s="5"/>
      <c r="Z50" s="5"/>
      <c r="AA50" s="5"/>
      <c r="AB50" s="5"/>
      <c r="AC50" s="30"/>
    </row>
    <row r="51" spans="2:29" x14ac:dyDescent="0.25">
      <c r="AC51" s="24"/>
    </row>
    <row r="52" spans="2:29" x14ac:dyDescent="0.25">
      <c r="B52" s="19" t="s">
        <v>32</v>
      </c>
      <c r="C52" s="25"/>
      <c r="D52" s="25"/>
      <c r="E52" s="25"/>
      <c r="AC52" s="24"/>
    </row>
    <row r="53" spans="2:29" x14ac:dyDescent="0.25">
      <c r="AC53" s="24"/>
    </row>
    <row r="54" spans="2:29" x14ac:dyDescent="0.25">
      <c r="B54" s="19" t="s">
        <v>33</v>
      </c>
      <c r="C54" s="25"/>
      <c r="G54" s="19" t="s">
        <v>34</v>
      </c>
      <c r="H54" s="25"/>
      <c r="L54" s="19" t="s">
        <v>35</v>
      </c>
      <c r="M54" s="25"/>
      <c r="Q54" s="19" t="s">
        <v>36</v>
      </c>
      <c r="R54" s="25"/>
      <c r="U54" s="19" t="s">
        <v>37</v>
      </c>
      <c r="V54" s="25"/>
      <c r="Z54" s="19" t="s">
        <v>38</v>
      </c>
      <c r="AA54" s="25"/>
      <c r="AC54" s="24"/>
    </row>
    <row r="55" spans="2:29" x14ac:dyDescent="0.25">
      <c r="B55" t="s">
        <v>80</v>
      </c>
      <c r="L55" t="s">
        <v>80</v>
      </c>
      <c r="Q55"/>
      <c r="R55" s="2"/>
      <c r="U55" t="s">
        <v>80</v>
      </c>
      <c r="Z55">
        <v>1</v>
      </c>
      <c r="AC55" s="24"/>
    </row>
    <row r="56" spans="2:29" x14ac:dyDescent="0.25">
      <c r="Q56"/>
      <c r="AC56" s="24"/>
    </row>
    <row r="57" spans="2:29" x14ac:dyDescent="0.25">
      <c r="B57" s="19" t="s">
        <v>39</v>
      </c>
      <c r="C57" s="25"/>
      <c r="G57" s="19" t="s">
        <v>40</v>
      </c>
      <c r="H57" s="25"/>
      <c r="L57" s="19" t="s">
        <v>41</v>
      </c>
      <c r="M57" s="25"/>
      <c r="N57" s="25"/>
      <c r="Q57" s="19" t="s">
        <v>42</v>
      </c>
      <c r="R57" s="25"/>
      <c r="U57" s="19" t="s">
        <v>43</v>
      </c>
      <c r="V57" s="25"/>
      <c r="W57" s="25"/>
      <c r="Z57" s="19" t="s">
        <v>44</v>
      </c>
      <c r="AA57" s="25"/>
      <c r="AB57" s="25"/>
      <c r="AC57" s="24"/>
    </row>
    <row r="58" spans="2:29" x14ac:dyDescent="0.25">
      <c r="L58">
        <v>1</v>
      </c>
      <c r="Q58" s="2" t="s">
        <v>80</v>
      </c>
      <c r="U58">
        <v>1</v>
      </c>
      <c r="Z58" t="s">
        <v>80</v>
      </c>
      <c r="AC58" s="24"/>
    </row>
    <row r="59" spans="2:29" x14ac:dyDescent="0.25">
      <c r="AC59" s="24"/>
    </row>
    <row r="60" spans="2:29" x14ac:dyDescent="0.25">
      <c r="B60" s="5"/>
      <c r="C60" s="5"/>
      <c r="D60" s="5"/>
      <c r="E60" s="5"/>
      <c r="F60" s="5"/>
      <c r="G60" s="5"/>
      <c r="H60" s="5"/>
      <c r="I60" s="5"/>
      <c r="J60" s="5"/>
      <c r="K60" s="5"/>
      <c r="L60" s="5"/>
      <c r="M60" s="5"/>
      <c r="N60" s="5"/>
      <c r="O60" s="5"/>
      <c r="P60" s="5"/>
      <c r="Q60" s="6"/>
      <c r="R60" s="5"/>
      <c r="S60" s="5"/>
      <c r="T60" s="5"/>
      <c r="U60" s="5"/>
      <c r="V60" s="5"/>
      <c r="W60" s="5"/>
      <c r="X60" s="5"/>
      <c r="Y60" s="5"/>
      <c r="Z60" s="5"/>
      <c r="AA60" s="5"/>
      <c r="AB60" s="5"/>
      <c r="AC60" s="30"/>
    </row>
    <row r="61" spans="2:29" x14ac:dyDescent="0.25">
      <c r="AC61" s="24"/>
    </row>
    <row r="62" spans="2:29" x14ac:dyDescent="0.25">
      <c r="B62" s="19" t="s">
        <v>28</v>
      </c>
      <c r="C62" s="25"/>
      <c r="D62" s="25"/>
      <c r="R62" s="19" t="s">
        <v>29</v>
      </c>
      <c r="S62" s="25"/>
      <c r="T62" s="25"/>
      <c r="AC62" s="24"/>
    </row>
    <row r="63" spans="2:29" ht="30.75" customHeight="1" x14ac:dyDescent="0.25">
      <c r="B63" s="44" t="s">
        <v>633</v>
      </c>
      <c r="R63" s="138" t="s">
        <v>634</v>
      </c>
      <c r="S63" s="138"/>
      <c r="T63" s="138"/>
      <c r="U63" s="138"/>
      <c r="V63" s="138"/>
      <c r="W63" s="138"/>
      <c r="X63" s="138"/>
      <c r="Y63" s="138"/>
      <c r="Z63" s="138"/>
      <c r="AA63" s="138"/>
      <c r="AB63" s="138"/>
      <c r="AC63" s="138"/>
    </row>
    <row r="64" spans="2:29" x14ac:dyDescent="0.25">
      <c r="AC64" s="24"/>
    </row>
    <row r="65" spans="2:29" x14ac:dyDescent="0.25">
      <c r="B65" s="19" t="s">
        <v>30</v>
      </c>
      <c r="C65" s="25"/>
      <c r="D65" s="25"/>
      <c r="AC65" s="24"/>
    </row>
    <row r="66" spans="2:29" x14ac:dyDescent="0.25">
      <c r="B66" t="s">
        <v>80</v>
      </c>
      <c r="AC66" s="24"/>
    </row>
    <row r="67" spans="2:29" x14ac:dyDescent="0.25">
      <c r="AC67" s="24"/>
    </row>
    <row r="68" spans="2:29" x14ac:dyDescent="0.25">
      <c r="B68" s="19" t="s">
        <v>31</v>
      </c>
      <c r="C68" s="25"/>
      <c r="D68" s="25"/>
      <c r="AC68" s="24"/>
    </row>
    <row r="69" spans="2:29" x14ac:dyDescent="0.25">
      <c r="B69">
        <v>5</v>
      </c>
      <c r="C69" t="s">
        <v>80</v>
      </c>
      <c r="AC69" s="24"/>
    </row>
    <row r="70" spans="2:29" x14ac:dyDescent="0.25">
      <c r="AC70" s="24"/>
    </row>
    <row r="71" spans="2:29" x14ac:dyDescent="0.25">
      <c r="B71" s="5"/>
      <c r="C71" s="5"/>
      <c r="D71" s="5"/>
      <c r="E71" s="5"/>
      <c r="F71" s="5"/>
      <c r="G71" s="5"/>
      <c r="H71" s="5"/>
      <c r="I71" s="5"/>
      <c r="J71" s="5"/>
      <c r="K71" s="5"/>
      <c r="L71" s="5"/>
      <c r="M71" s="5"/>
      <c r="N71" s="5"/>
      <c r="O71" s="5"/>
      <c r="P71" s="5"/>
      <c r="Q71" s="6"/>
      <c r="R71" s="5"/>
      <c r="S71" s="5"/>
      <c r="T71" s="5"/>
      <c r="U71" s="5"/>
      <c r="V71" s="5"/>
      <c r="W71" s="5"/>
      <c r="X71" s="5"/>
      <c r="Y71" s="5"/>
      <c r="Z71" s="5"/>
      <c r="AA71" s="5"/>
      <c r="AB71" s="5"/>
      <c r="AC71" s="30"/>
    </row>
    <row r="72" spans="2:29" x14ac:dyDescent="0.25">
      <c r="AC72" s="24"/>
    </row>
    <row r="73" spans="2:29" x14ac:dyDescent="0.25">
      <c r="B73" s="19" t="s">
        <v>32</v>
      </c>
      <c r="C73" s="25"/>
      <c r="D73" s="25"/>
      <c r="E73" s="25"/>
      <c r="AC73" s="24"/>
    </row>
    <row r="74" spans="2:29" x14ac:dyDescent="0.25">
      <c r="AC74" s="24"/>
    </row>
    <row r="75" spans="2:29" x14ac:dyDescent="0.25">
      <c r="AC75" s="24"/>
    </row>
    <row r="76" spans="2:29" x14ac:dyDescent="0.25">
      <c r="B76" s="19" t="s">
        <v>33</v>
      </c>
      <c r="C76" s="25"/>
      <c r="G76" s="19" t="s">
        <v>34</v>
      </c>
      <c r="H76" s="25"/>
      <c r="L76" s="19" t="s">
        <v>35</v>
      </c>
      <c r="M76" s="25"/>
      <c r="Q76" s="19" t="s">
        <v>36</v>
      </c>
      <c r="R76" s="25"/>
      <c r="U76" s="19" t="s">
        <v>37</v>
      </c>
      <c r="V76" s="25"/>
      <c r="Z76" s="19" t="s">
        <v>38</v>
      </c>
      <c r="AA76" s="25"/>
      <c r="AC76" s="24"/>
    </row>
    <row r="77" spans="2:29" x14ac:dyDescent="0.25">
      <c r="B77" t="s">
        <v>80</v>
      </c>
      <c r="L77">
        <v>1</v>
      </c>
      <c r="Q77"/>
      <c r="R77" s="2"/>
      <c r="U77">
        <v>1</v>
      </c>
      <c r="Z77" t="s">
        <v>80</v>
      </c>
      <c r="AC77" s="24"/>
    </row>
    <row r="78" spans="2:29" x14ac:dyDescent="0.25">
      <c r="Q78"/>
      <c r="AC78" s="24"/>
    </row>
    <row r="79" spans="2:29" x14ac:dyDescent="0.25">
      <c r="B79" s="19" t="s">
        <v>39</v>
      </c>
      <c r="C79" s="25"/>
      <c r="G79" s="19" t="s">
        <v>40</v>
      </c>
      <c r="H79" s="25"/>
      <c r="L79" s="19" t="s">
        <v>41</v>
      </c>
      <c r="M79" s="25"/>
      <c r="N79" s="25"/>
      <c r="Q79" s="19" t="s">
        <v>42</v>
      </c>
      <c r="R79" s="25"/>
      <c r="U79" s="19" t="s">
        <v>43</v>
      </c>
      <c r="V79" s="25"/>
      <c r="W79" s="25"/>
      <c r="Z79" s="19" t="s">
        <v>44</v>
      </c>
      <c r="AA79" s="25"/>
      <c r="AB79" s="25"/>
      <c r="AC79" s="24"/>
    </row>
    <row r="80" spans="2:29" x14ac:dyDescent="0.25">
      <c r="B80">
        <v>1</v>
      </c>
      <c r="G80" t="s">
        <v>80</v>
      </c>
      <c r="L80">
        <v>1</v>
      </c>
      <c r="Q80" s="2" t="s">
        <v>80</v>
      </c>
      <c r="U80">
        <v>1</v>
      </c>
      <c r="Z80" t="s">
        <v>80</v>
      </c>
      <c r="AC80" s="24"/>
    </row>
    <row r="81" spans="2:29" x14ac:dyDescent="0.25">
      <c r="AC81" s="24"/>
    </row>
    <row r="82" spans="2:29" x14ac:dyDescent="0.25">
      <c r="B82" s="5"/>
      <c r="C82" s="5"/>
      <c r="D82" s="5"/>
      <c r="E82" s="5"/>
      <c r="F82" s="5"/>
      <c r="G82" s="5"/>
      <c r="H82" s="5"/>
      <c r="I82" s="5"/>
      <c r="J82" s="5"/>
      <c r="K82" s="5"/>
      <c r="L82" s="5"/>
      <c r="M82" s="5"/>
      <c r="N82" s="5"/>
      <c r="O82" s="5"/>
      <c r="P82" s="5"/>
      <c r="Q82" s="6"/>
      <c r="R82" s="5"/>
      <c r="S82" s="5"/>
      <c r="T82" s="5"/>
      <c r="U82" s="5"/>
      <c r="V82" s="5"/>
      <c r="W82" s="5"/>
      <c r="X82" s="5"/>
      <c r="Y82" s="5"/>
      <c r="Z82" s="5"/>
      <c r="AA82" s="5"/>
      <c r="AB82" s="5"/>
      <c r="AC82" s="30"/>
    </row>
    <row r="83" spans="2:29" x14ac:dyDescent="0.25">
      <c r="AC83" s="24"/>
    </row>
    <row r="84" spans="2:29" x14ac:dyDescent="0.25">
      <c r="B84" s="19" t="s">
        <v>28</v>
      </c>
      <c r="C84" s="25"/>
      <c r="D84" s="25"/>
      <c r="R84" s="19" t="s">
        <v>29</v>
      </c>
      <c r="S84" s="25"/>
      <c r="T84" s="25"/>
      <c r="AC84" s="24"/>
    </row>
    <row r="85" spans="2:29" ht="30.75" customHeight="1" x14ac:dyDescent="0.25">
      <c r="B85" s="44" t="s">
        <v>635</v>
      </c>
      <c r="R85" s="138" t="s">
        <v>636</v>
      </c>
      <c r="S85" s="138"/>
      <c r="T85" s="138"/>
      <c r="U85" s="138"/>
      <c r="V85" s="138"/>
      <c r="W85" s="138"/>
      <c r="X85" s="138"/>
      <c r="Y85" s="138"/>
      <c r="Z85" s="138"/>
      <c r="AA85" s="138"/>
      <c r="AB85" s="138"/>
      <c r="AC85" s="138"/>
    </row>
    <row r="86" spans="2:29" x14ac:dyDescent="0.25">
      <c r="AC86" s="24"/>
    </row>
    <row r="87" spans="2:29" x14ac:dyDescent="0.25">
      <c r="B87" s="19" t="s">
        <v>30</v>
      </c>
      <c r="C87" s="25"/>
      <c r="D87" s="25"/>
      <c r="AC87" s="24"/>
    </row>
    <row r="88" spans="2:29" x14ac:dyDescent="0.25">
      <c r="B88">
        <v>0</v>
      </c>
      <c r="AC88" s="24"/>
    </row>
    <row r="89" spans="2:29" x14ac:dyDescent="0.25">
      <c r="AC89" s="24"/>
    </row>
    <row r="90" spans="2:29" x14ac:dyDescent="0.25">
      <c r="B90" s="19" t="s">
        <v>31</v>
      </c>
      <c r="C90" s="25"/>
      <c r="D90" s="25"/>
      <c r="AC90" s="24"/>
    </row>
    <row r="91" spans="2:29" x14ac:dyDescent="0.25">
      <c r="B91">
        <v>5</v>
      </c>
      <c r="C91" t="s">
        <v>80</v>
      </c>
      <c r="AC91" s="24"/>
    </row>
    <row r="92" spans="2:29" x14ac:dyDescent="0.25">
      <c r="AC92" s="24"/>
    </row>
    <row r="93" spans="2:29" x14ac:dyDescent="0.25">
      <c r="B93" s="5"/>
      <c r="C93" s="5"/>
      <c r="D93" s="5"/>
      <c r="E93" s="5"/>
      <c r="F93" s="5"/>
      <c r="G93" s="5"/>
      <c r="H93" s="5"/>
      <c r="I93" s="5"/>
      <c r="J93" s="5"/>
      <c r="K93" s="5"/>
      <c r="L93" s="5"/>
      <c r="M93" s="5"/>
      <c r="N93" s="5"/>
      <c r="O93" s="5"/>
      <c r="P93" s="5"/>
      <c r="Q93" s="6"/>
      <c r="R93" s="5"/>
      <c r="S93" s="5"/>
      <c r="T93" s="5"/>
      <c r="U93" s="5"/>
      <c r="V93" s="5"/>
      <c r="W93" s="5"/>
      <c r="X93" s="5"/>
      <c r="Y93" s="5"/>
      <c r="Z93" s="5"/>
      <c r="AA93" s="5"/>
      <c r="AB93" s="5"/>
      <c r="AC93" s="30"/>
    </row>
    <row r="94" spans="2:29" x14ac:dyDescent="0.25">
      <c r="AC94" s="24"/>
    </row>
    <row r="95" spans="2:29" x14ac:dyDescent="0.25">
      <c r="B95" s="19" t="s">
        <v>32</v>
      </c>
      <c r="C95" s="25"/>
      <c r="D95" s="25"/>
      <c r="E95" s="25"/>
      <c r="AC95" s="24"/>
    </row>
    <row r="96" spans="2:29" x14ac:dyDescent="0.25">
      <c r="AC96" s="24"/>
    </row>
    <row r="97" spans="2:29" x14ac:dyDescent="0.25">
      <c r="AC97" s="24"/>
    </row>
    <row r="98" spans="2:29" x14ac:dyDescent="0.25">
      <c r="B98" s="19" t="s">
        <v>33</v>
      </c>
      <c r="C98" s="25"/>
      <c r="G98" s="19" t="s">
        <v>34</v>
      </c>
      <c r="H98" s="25"/>
      <c r="L98" s="19" t="s">
        <v>35</v>
      </c>
      <c r="M98" s="25"/>
      <c r="Q98" s="19" t="s">
        <v>36</v>
      </c>
      <c r="R98" s="25"/>
      <c r="U98" s="19" t="s">
        <v>37</v>
      </c>
      <c r="V98" s="25"/>
      <c r="Z98" s="19" t="s">
        <v>38</v>
      </c>
      <c r="AA98" s="25"/>
      <c r="AC98" s="24"/>
    </row>
    <row r="99" spans="2:29" x14ac:dyDescent="0.25">
      <c r="G99">
        <v>1</v>
      </c>
      <c r="L99" t="s">
        <v>80</v>
      </c>
      <c r="Q99">
        <v>1</v>
      </c>
      <c r="R99" s="2"/>
      <c r="U99" t="s">
        <v>80</v>
      </c>
      <c r="Z99" t="s">
        <v>80</v>
      </c>
      <c r="AC99" s="24"/>
    </row>
    <row r="100" spans="2:29" x14ac:dyDescent="0.25">
      <c r="Q100"/>
      <c r="AC100" s="24"/>
    </row>
    <row r="101" spans="2:29" x14ac:dyDescent="0.25">
      <c r="B101" s="19" t="s">
        <v>39</v>
      </c>
      <c r="C101" s="25"/>
      <c r="G101" s="19" t="s">
        <v>40</v>
      </c>
      <c r="H101" s="25"/>
      <c r="L101" s="19" t="s">
        <v>41</v>
      </c>
      <c r="M101" s="25"/>
      <c r="N101" s="25"/>
      <c r="Q101" s="19" t="s">
        <v>42</v>
      </c>
      <c r="R101" s="25"/>
      <c r="U101" s="19" t="s">
        <v>43</v>
      </c>
      <c r="V101" s="25"/>
      <c r="W101" s="25"/>
      <c r="Z101" s="19" t="s">
        <v>44</v>
      </c>
      <c r="AA101" s="25"/>
      <c r="AB101" s="25"/>
      <c r="AC101" s="24"/>
    </row>
    <row r="102" spans="2:29" x14ac:dyDescent="0.25">
      <c r="B102">
        <v>1</v>
      </c>
      <c r="G102">
        <v>1</v>
      </c>
      <c r="L102" t="s">
        <v>80</v>
      </c>
      <c r="Q102">
        <v>1</v>
      </c>
      <c r="U102" t="s">
        <v>80</v>
      </c>
      <c r="Z102" t="s">
        <v>80</v>
      </c>
      <c r="AA102" t="s">
        <v>80</v>
      </c>
      <c r="AC102" s="24"/>
    </row>
    <row r="103" spans="2:29" x14ac:dyDescent="0.25">
      <c r="AC103" s="24"/>
    </row>
    <row r="104" spans="2:29" x14ac:dyDescent="0.25">
      <c r="B104" s="5"/>
      <c r="C104" s="5"/>
      <c r="D104" s="5"/>
      <c r="E104" s="5"/>
      <c r="F104" s="5"/>
      <c r="G104" s="5"/>
      <c r="H104" s="5"/>
      <c r="I104" s="5"/>
      <c r="J104" s="5"/>
      <c r="K104" s="5"/>
      <c r="L104" s="5"/>
      <c r="M104" s="5"/>
      <c r="N104" s="5"/>
      <c r="O104" s="5"/>
      <c r="P104" s="5"/>
      <c r="Q104" s="6"/>
      <c r="R104" s="5"/>
      <c r="S104" s="5"/>
      <c r="T104" s="5"/>
      <c r="U104" s="5"/>
      <c r="V104" s="5"/>
      <c r="W104" s="5"/>
      <c r="X104" s="5"/>
      <c r="Y104" s="5"/>
      <c r="Z104" s="5"/>
      <c r="AA104" s="5"/>
      <c r="AB104" s="5"/>
      <c r="AC104" s="30"/>
    </row>
    <row r="105" spans="2:29" x14ac:dyDescent="0.25">
      <c r="AC105" s="24"/>
    </row>
    <row r="106" spans="2:29" x14ac:dyDescent="0.25">
      <c r="B106" s="19" t="s">
        <v>28</v>
      </c>
      <c r="C106" s="25"/>
      <c r="D106" s="25"/>
      <c r="R106" s="19" t="s">
        <v>29</v>
      </c>
      <c r="S106" s="25"/>
      <c r="T106" s="25"/>
      <c r="AC106" s="24"/>
    </row>
    <row r="107" spans="2:29" x14ac:dyDescent="0.25">
      <c r="B107" s="40" t="s">
        <v>637</v>
      </c>
      <c r="R107" s="40" t="s">
        <v>638</v>
      </c>
      <c r="AC107" s="24"/>
    </row>
    <row r="108" spans="2:29" x14ac:dyDescent="0.25">
      <c r="AC108" s="24"/>
    </row>
    <row r="109" spans="2:29" x14ac:dyDescent="0.25">
      <c r="B109" s="19" t="s">
        <v>30</v>
      </c>
      <c r="C109" s="25"/>
      <c r="D109" s="25"/>
      <c r="AC109" s="24"/>
    </row>
    <row r="110" spans="2:29" x14ac:dyDescent="0.25">
      <c r="B110">
        <v>0</v>
      </c>
      <c r="AC110" s="24"/>
    </row>
    <row r="111" spans="2:29" x14ac:dyDescent="0.25">
      <c r="AC111" s="24"/>
    </row>
    <row r="112" spans="2:29" x14ac:dyDescent="0.25">
      <c r="B112" s="19" t="s">
        <v>31</v>
      </c>
      <c r="C112" s="25"/>
      <c r="D112" s="25"/>
      <c r="AC112" s="24"/>
    </row>
    <row r="113" spans="2:29" x14ac:dyDescent="0.25">
      <c r="B113">
        <v>3</v>
      </c>
      <c r="AC113" s="24"/>
    </row>
    <row r="114" spans="2:29" x14ac:dyDescent="0.25">
      <c r="B114" s="5"/>
      <c r="C114" s="5"/>
      <c r="D114" s="5"/>
      <c r="E114" s="5"/>
      <c r="F114" s="5"/>
      <c r="G114" s="5"/>
      <c r="H114" s="5"/>
      <c r="I114" s="5"/>
      <c r="J114" s="5"/>
      <c r="K114" s="5"/>
      <c r="L114" s="5"/>
      <c r="M114" s="5"/>
      <c r="N114" s="5"/>
      <c r="O114" s="5"/>
      <c r="P114" s="5"/>
      <c r="Q114" s="6"/>
      <c r="R114" s="5"/>
      <c r="S114" s="5"/>
      <c r="T114" s="5"/>
      <c r="U114" s="5"/>
      <c r="V114" s="5"/>
      <c r="W114" s="5"/>
      <c r="X114" s="5"/>
      <c r="Y114" s="5"/>
      <c r="Z114" s="5"/>
      <c r="AA114" s="5"/>
      <c r="AB114" s="5"/>
      <c r="AC114" s="30"/>
    </row>
    <row r="115" spans="2:29" x14ac:dyDescent="0.25">
      <c r="AC115" s="24"/>
    </row>
    <row r="116" spans="2:29" x14ac:dyDescent="0.25">
      <c r="B116" s="19" t="s">
        <v>32</v>
      </c>
      <c r="C116" s="25"/>
      <c r="D116" s="25"/>
      <c r="E116" s="25"/>
      <c r="AC116" s="24"/>
    </row>
    <row r="117" spans="2:29" x14ac:dyDescent="0.25">
      <c r="AC117" s="24"/>
    </row>
    <row r="118" spans="2:29" x14ac:dyDescent="0.25">
      <c r="AC118" s="24"/>
    </row>
    <row r="119" spans="2:29" x14ac:dyDescent="0.25">
      <c r="B119" s="19" t="s">
        <v>33</v>
      </c>
      <c r="C119" s="25"/>
      <c r="G119" s="19" t="s">
        <v>34</v>
      </c>
      <c r="H119" s="25"/>
      <c r="L119" s="19" t="s">
        <v>35</v>
      </c>
      <c r="M119" s="25"/>
      <c r="Q119" s="19" t="s">
        <v>36</v>
      </c>
      <c r="R119" s="25"/>
      <c r="U119" s="19" t="s">
        <v>37</v>
      </c>
      <c r="V119" s="25"/>
      <c r="Z119" s="19" t="s">
        <v>38</v>
      </c>
      <c r="AA119" s="25"/>
      <c r="AC119" s="24"/>
    </row>
    <row r="120" spans="2:29" x14ac:dyDescent="0.25">
      <c r="B120" t="s">
        <v>80</v>
      </c>
      <c r="L120" t="s">
        <v>80</v>
      </c>
      <c r="Q120">
        <v>1</v>
      </c>
      <c r="R120" s="2"/>
      <c r="U120" t="s">
        <v>80</v>
      </c>
      <c r="AC120" s="24"/>
    </row>
    <row r="121" spans="2:29" x14ac:dyDescent="0.25">
      <c r="Q121"/>
      <c r="AC121" s="24"/>
    </row>
    <row r="122" spans="2:29" x14ac:dyDescent="0.25">
      <c r="B122" s="19" t="s">
        <v>39</v>
      </c>
      <c r="C122" s="25"/>
      <c r="G122" s="19" t="s">
        <v>40</v>
      </c>
      <c r="H122" s="25"/>
      <c r="L122" s="19" t="s">
        <v>41</v>
      </c>
      <c r="M122" s="25"/>
      <c r="N122" s="25"/>
      <c r="Q122" s="19" t="s">
        <v>42</v>
      </c>
      <c r="R122" s="25"/>
      <c r="U122" s="19" t="s">
        <v>43</v>
      </c>
      <c r="V122" s="25"/>
      <c r="W122" s="25"/>
      <c r="Z122" s="19" t="s">
        <v>44</v>
      </c>
      <c r="AA122" s="25"/>
      <c r="AB122" s="25"/>
      <c r="AC122" s="24"/>
    </row>
    <row r="123" spans="2:29" x14ac:dyDescent="0.25">
      <c r="B123">
        <v>1</v>
      </c>
      <c r="L123" t="s">
        <v>80</v>
      </c>
      <c r="Q123" s="2">
        <v>1</v>
      </c>
      <c r="U123" t="s">
        <v>80</v>
      </c>
      <c r="AC123" s="24"/>
    </row>
    <row r="124" spans="2:29" x14ac:dyDescent="0.25">
      <c r="B124" s="5"/>
      <c r="C124" s="5"/>
      <c r="D124" s="5"/>
      <c r="E124" s="5"/>
      <c r="F124" s="5"/>
      <c r="G124" s="5"/>
      <c r="H124" s="5"/>
      <c r="I124" s="5"/>
      <c r="J124" s="5"/>
      <c r="K124" s="5"/>
      <c r="L124" s="5"/>
      <c r="M124" s="5"/>
      <c r="N124" s="5"/>
      <c r="O124" s="5"/>
      <c r="P124" s="5"/>
      <c r="Q124" s="6"/>
      <c r="R124" s="5"/>
      <c r="S124" s="5"/>
      <c r="T124" s="5"/>
      <c r="U124" s="5"/>
      <c r="V124" s="5"/>
      <c r="W124" s="5"/>
      <c r="X124" s="5"/>
      <c r="Y124" s="5"/>
      <c r="Z124" s="5"/>
      <c r="AA124" s="5"/>
      <c r="AB124" s="5"/>
      <c r="AC124" s="30"/>
    </row>
    <row r="125" spans="2:29" x14ac:dyDescent="0.25">
      <c r="AC125" s="24"/>
    </row>
    <row r="126" spans="2:29" x14ac:dyDescent="0.25">
      <c r="B126" s="19" t="s">
        <v>28</v>
      </c>
      <c r="C126" s="25"/>
      <c r="D126" s="25"/>
      <c r="R126" s="19" t="s">
        <v>29</v>
      </c>
      <c r="S126" s="25"/>
      <c r="T126" s="25"/>
      <c r="AC126" s="24"/>
    </row>
    <row r="127" spans="2:29" x14ac:dyDescent="0.25">
      <c r="B127" s="40" t="s">
        <v>639</v>
      </c>
      <c r="R127" s="40" t="s">
        <v>640</v>
      </c>
      <c r="AC127" s="24"/>
    </row>
    <row r="128" spans="2:29" x14ac:dyDescent="0.25">
      <c r="AC128" s="24"/>
    </row>
    <row r="129" spans="2:29" x14ac:dyDescent="0.25">
      <c r="B129" s="19" t="s">
        <v>30</v>
      </c>
      <c r="C129" s="25"/>
      <c r="D129" s="25"/>
      <c r="AC129" s="24"/>
    </row>
    <row r="130" spans="2:29" x14ac:dyDescent="0.25">
      <c r="B130">
        <v>0</v>
      </c>
      <c r="AC130" s="24"/>
    </row>
    <row r="131" spans="2:29" x14ac:dyDescent="0.25">
      <c r="AC131" s="24"/>
    </row>
    <row r="132" spans="2:29" x14ac:dyDescent="0.25">
      <c r="B132" s="19" t="s">
        <v>31</v>
      </c>
      <c r="C132" s="25"/>
      <c r="D132" s="25"/>
      <c r="AC132" s="24"/>
    </row>
    <row r="133" spans="2:29" x14ac:dyDescent="0.25">
      <c r="B133">
        <v>24</v>
      </c>
      <c r="AC133" s="24"/>
    </row>
    <row r="134" spans="2:29" x14ac:dyDescent="0.25">
      <c r="B134" s="5"/>
      <c r="C134" s="5"/>
      <c r="D134" s="5"/>
      <c r="E134" s="5"/>
      <c r="F134" s="5"/>
      <c r="G134" s="5"/>
      <c r="H134" s="5"/>
      <c r="I134" s="5"/>
      <c r="J134" s="5"/>
      <c r="K134" s="5"/>
      <c r="L134" s="5"/>
      <c r="M134" s="5"/>
      <c r="N134" s="5"/>
      <c r="O134" s="5"/>
      <c r="P134" s="5"/>
      <c r="Q134" s="6"/>
      <c r="R134" s="5"/>
      <c r="S134" s="5"/>
      <c r="T134" s="5"/>
      <c r="U134" s="5"/>
      <c r="V134" s="5"/>
      <c r="W134" s="5"/>
      <c r="X134" s="5"/>
      <c r="Y134" s="5"/>
      <c r="Z134" s="5"/>
      <c r="AA134" s="5"/>
      <c r="AB134" s="5"/>
      <c r="AC134" s="30"/>
    </row>
    <row r="135" spans="2:29" x14ac:dyDescent="0.25">
      <c r="AC135" s="24"/>
    </row>
    <row r="136" spans="2:29" x14ac:dyDescent="0.25">
      <c r="B136" s="19" t="s">
        <v>32</v>
      </c>
      <c r="C136" s="25"/>
      <c r="D136" s="25"/>
      <c r="E136" s="25"/>
      <c r="AC136" s="24"/>
    </row>
    <row r="137" spans="2:29" x14ac:dyDescent="0.25">
      <c r="AC137" s="24"/>
    </row>
    <row r="138" spans="2:29" x14ac:dyDescent="0.25">
      <c r="AC138" s="24"/>
    </row>
    <row r="139" spans="2:29" x14ac:dyDescent="0.25">
      <c r="B139" s="19" t="s">
        <v>33</v>
      </c>
      <c r="C139" s="25"/>
      <c r="G139" s="19" t="s">
        <v>34</v>
      </c>
      <c r="H139" s="25"/>
      <c r="L139" s="19" t="s">
        <v>35</v>
      </c>
      <c r="M139" s="25"/>
      <c r="Q139" s="19" t="s">
        <v>36</v>
      </c>
      <c r="R139" s="25"/>
      <c r="U139" s="19" t="s">
        <v>37</v>
      </c>
      <c r="V139" s="25"/>
      <c r="Z139" s="19" t="s">
        <v>38</v>
      </c>
      <c r="AA139" s="25"/>
      <c r="AC139" s="24"/>
    </row>
    <row r="140" spans="2:29" x14ac:dyDescent="0.25">
      <c r="B140">
        <v>2</v>
      </c>
      <c r="G140">
        <v>2</v>
      </c>
      <c r="L140">
        <v>2</v>
      </c>
      <c r="Q140">
        <v>2</v>
      </c>
      <c r="R140" s="2"/>
      <c r="U140">
        <v>2</v>
      </c>
      <c r="Z140">
        <v>2</v>
      </c>
      <c r="AC140" s="24"/>
    </row>
    <row r="141" spans="2:29" x14ac:dyDescent="0.25">
      <c r="Q141"/>
      <c r="AC141" s="24"/>
    </row>
    <row r="142" spans="2:29" x14ac:dyDescent="0.25">
      <c r="B142" s="19" t="s">
        <v>39</v>
      </c>
      <c r="C142" s="25"/>
      <c r="G142" s="19" t="s">
        <v>40</v>
      </c>
      <c r="H142" s="25"/>
      <c r="L142" s="19" t="s">
        <v>41</v>
      </c>
      <c r="M142" s="25"/>
      <c r="N142" s="25"/>
      <c r="Q142" s="19" t="s">
        <v>42</v>
      </c>
      <c r="R142" s="25"/>
      <c r="U142" s="19" t="s">
        <v>43</v>
      </c>
      <c r="V142" s="25"/>
      <c r="W142" s="25"/>
      <c r="Z142" s="19" t="s">
        <v>44</v>
      </c>
      <c r="AA142" s="25"/>
      <c r="AB142" s="25"/>
      <c r="AC142" s="24"/>
    </row>
    <row r="143" spans="2:29" x14ac:dyDescent="0.25">
      <c r="B143">
        <v>2</v>
      </c>
      <c r="G143">
        <v>2</v>
      </c>
      <c r="L143">
        <v>2</v>
      </c>
      <c r="Q143" s="2">
        <v>2</v>
      </c>
      <c r="U143">
        <v>2</v>
      </c>
      <c r="Z143">
        <v>2</v>
      </c>
      <c r="AC143" s="24"/>
    </row>
  </sheetData>
  <mergeCells count="5">
    <mergeCell ref="B12:AC12"/>
    <mergeCell ref="B15:AC15"/>
    <mergeCell ref="R21:AC21"/>
    <mergeCell ref="R63:AC63"/>
    <mergeCell ref="R85:AC85"/>
  </mergeCells>
  <printOptions horizontalCentered="1"/>
  <pageMargins left="0.19685039370078741" right="0.19685039370078741" top="0.19685039370078741" bottom="0.19685039370078741" header="0.31496062992125984" footer="0.31496062992125984"/>
  <pageSetup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dimension ref="A2:AC137"/>
  <sheetViews>
    <sheetView topLeftCell="A22" workbookViewId="0">
      <selection activeCell="AB43" sqref="AB43"/>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623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641</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0.75" customHeight="1" x14ac:dyDescent="0.25">
      <c r="B12" s="149" t="s">
        <v>642</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7" t="s">
        <v>643</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7" t="s">
        <v>628</v>
      </c>
      <c r="C18" s="14"/>
      <c r="D18" s="14"/>
      <c r="E18" s="14"/>
      <c r="F18" s="14"/>
      <c r="G18" s="14"/>
      <c r="H18" s="14"/>
      <c r="I18" s="14"/>
      <c r="J18" s="14"/>
      <c r="K18" s="14"/>
      <c r="L18" s="14"/>
      <c r="M18" s="14"/>
      <c r="N18" s="14"/>
      <c r="O18" s="14"/>
      <c r="P18" s="14"/>
      <c r="Q18" s="15"/>
      <c r="R18" s="7" t="s">
        <v>644</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33" customHeight="1" x14ac:dyDescent="0.25">
      <c r="B21" s="60" t="s">
        <v>629</v>
      </c>
      <c r="C21" s="14"/>
      <c r="D21" s="14"/>
      <c r="E21" s="14"/>
      <c r="F21" s="14"/>
      <c r="G21" s="14"/>
      <c r="H21" s="14"/>
      <c r="I21" s="14"/>
      <c r="J21" s="14"/>
      <c r="K21" s="14"/>
      <c r="L21" s="14"/>
      <c r="M21" s="14"/>
      <c r="N21" s="14"/>
      <c r="O21" s="14"/>
      <c r="P21" s="14"/>
      <c r="Q21" s="15"/>
      <c r="R21" s="149" t="s">
        <v>645</v>
      </c>
      <c r="S21" s="149"/>
      <c r="T21" s="149"/>
      <c r="U21" s="149"/>
      <c r="V21" s="149"/>
      <c r="W21" s="149"/>
      <c r="X21" s="149"/>
      <c r="Y21" s="149"/>
      <c r="Z21" s="149"/>
      <c r="AA21" s="149"/>
      <c r="AB21" s="149"/>
      <c r="AC21" s="149"/>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95">
        <v>5000</v>
      </c>
    </row>
    <row r="27" spans="1:29" s="2" customFormat="1" x14ac:dyDescent="0.25">
      <c r="B27" s="23">
        <v>212</v>
      </c>
      <c r="C27" s="23" t="s">
        <v>64</v>
      </c>
      <c r="AC27" s="95">
        <v>8333.3333333333339</v>
      </c>
    </row>
    <row r="28" spans="1:29" x14ac:dyDescent="0.25">
      <c r="B28" s="23">
        <v>213</v>
      </c>
      <c r="C28" s="23" t="s">
        <v>141</v>
      </c>
      <c r="AC28" s="95">
        <v>2500</v>
      </c>
    </row>
    <row r="29" spans="1:29" x14ac:dyDescent="0.25">
      <c r="B29" s="23">
        <v>214</v>
      </c>
      <c r="C29" s="23" t="s">
        <v>65</v>
      </c>
      <c r="AC29" s="95">
        <v>2000</v>
      </c>
    </row>
    <row r="30" spans="1:29" x14ac:dyDescent="0.25">
      <c r="B30" s="23">
        <v>215</v>
      </c>
      <c r="C30" s="23" t="s">
        <v>52</v>
      </c>
      <c r="AC30" s="95">
        <v>3000</v>
      </c>
    </row>
    <row r="31" spans="1:29" x14ac:dyDescent="0.25">
      <c r="B31" s="23">
        <v>216</v>
      </c>
      <c r="C31" s="23" t="s">
        <v>53</v>
      </c>
      <c r="AC31" s="95">
        <v>2000.0000000000002</v>
      </c>
    </row>
    <row r="32" spans="1:29" x14ac:dyDescent="0.25">
      <c r="B32" s="23">
        <v>221</v>
      </c>
      <c r="C32" s="23" t="s">
        <v>66</v>
      </c>
      <c r="AC32" s="95">
        <v>1666.6666666666667</v>
      </c>
    </row>
    <row r="33" spans="2:29" x14ac:dyDescent="0.25">
      <c r="B33" s="11">
        <v>291</v>
      </c>
      <c r="C33" s="23" t="s">
        <v>282</v>
      </c>
      <c r="AC33" s="95">
        <v>1250</v>
      </c>
    </row>
    <row r="34" spans="2:29" x14ac:dyDescent="0.25">
      <c r="B34" s="23">
        <v>294</v>
      </c>
      <c r="C34" s="23" t="s">
        <v>108</v>
      </c>
      <c r="AC34" s="95">
        <v>1000.0000000000001</v>
      </c>
    </row>
    <row r="35" spans="2:29" x14ac:dyDescent="0.25">
      <c r="B35" s="23">
        <v>296</v>
      </c>
      <c r="C35" s="23" t="s">
        <v>54</v>
      </c>
      <c r="AC35" s="95">
        <v>7500</v>
      </c>
    </row>
    <row r="36" spans="2:29" x14ac:dyDescent="0.25">
      <c r="B36" s="11">
        <v>334</v>
      </c>
      <c r="C36" s="11" t="s">
        <v>72</v>
      </c>
      <c r="AC36" s="95">
        <v>17000</v>
      </c>
    </row>
    <row r="37" spans="2:29" x14ac:dyDescent="0.25">
      <c r="B37" s="11">
        <v>335</v>
      </c>
      <c r="C37" s="11" t="s">
        <v>646</v>
      </c>
      <c r="AC37" s="95">
        <v>10999.999999999998</v>
      </c>
    </row>
    <row r="38" spans="2:29" x14ac:dyDescent="0.25">
      <c r="B38" s="11">
        <v>371</v>
      </c>
      <c r="C38" s="11" t="s">
        <v>19</v>
      </c>
      <c r="AC38" s="95">
        <v>5000</v>
      </c>
    </row>
    <row r="39" spans="2:29" x14ac:dyDescent="0.25">
      <c r="B39" s="11">
        <v>375</v>
      </c>
      <c r="C39" s="11" t="s">
        <v>21</v>
      </c>
      <c r="AC39" s="95">
        <v>5000</v>
      </c>
    </row>
    <row r="40" spans="2:29" x14ac:dyDescent="0.25">
      <c r="B40" s="11">
        <v>383</v>
      </c>
      <c r="C40" s="11" t="s">
        <v>114</v>
      </c>
      <c r="AC40" s="95">
        <v>100000</v>
      </c>
    </row>
    <row r="42" spans="2:29" x14ac:dyDescent="0.25">
      <c r="AA42" s="25"/>
      <c r="AB42" s="26" t="s">
        <v>27</v>
      </c>
      <c r="AC42" s="96">
        <f>SUM(AC26:AC40)</f>
        <v>172250</v>
      </c>
    </row>
    <row r="43" spans="2:29" x14ac:dyDescent="0.25">
      <c r="X43" s="28"/>
      <c r="Y43" s="28"/>
      <c r="Z43" s="28"/>
      <c r="AA43" s="28"/>
      <c r="AB43" s="28"/>
      <c r="AC43" s="29"/>
    </row>
    <row r="44" spans="2:29" x14ac:dyDescent="0.25">
      <c r="B44" s="5"/>
      <c r="C44" s="5"/>
      <c r="D44" s="5"/>
      <c r="E44" s="5"/>
      <c r="F44" s="5"/>
      <c r="G44" s="5"/>
      <c r="H44" s="5"/>
      <c r="I44" s="5"/>
      <c r="J44" s="5"/>
      <c r="K44" s="5"/>
      <c r="L44" s="5"/>
      <c r="M44" s="5"/>
      <c r="N44" s="5"/>
      <c r="O44" s="5"/>
      <c r="P44" s="5"/>
      <c r="Q44" s="6"/>
      <c r="R44" s="5"/>
      <c r="S44" s="5"/>
      <c r="T44" s="5"/>
      <c r="U44" s="5"/>
      <c r="V44" s="5"/>
      <c r="W44" s="5"/>
      <c r="X44" s="5"/>
      <c r="Y44" s="5"/>
      <c r="Z44" s="5"/>
      <c r="AA44" s="5"/>
      <c r="AB44" s="5"/>
      <c r="AC44" s="30"/>
    </row>
    <row r="45" spans="2:29" x14ac:dyDescent="0.25">
      <c r="AC45" s="24"/>
    </row>
    <row r="46" spans="2:29" x14ac:dyDescent="0.25">
      <c r="B46" s="19" t="s">
        <v>28</v>
      </c>
      <c r="C46" s="25"/>
      <c r="D46" s="25"/>
      <c r="R46" s="19" t="s">
        <v>29</v>
      </c>
      <c r="S46" s="25"/>
      <c r="T46" s="25"/>
      <c r="AC46" s="24"/>
    </row>
    <row r="47" spans="2:29" x14ac:dyDescent="0.25">
      <c r="B47" s="40" t="s">
        <v>647</v>
      </c>
      <c r="R47" s="40" t="s">
        <v>648</v>
      </c>
      <c r="AC47" s="24"/>
    </row>
    <row r="48" spans="2:29" x14ac:dyDescent="0.25">
      <c r="AC48" s="24"/>
    </row>
    <row r="49" spans="2:29" x14ac:dyDescent="0.25">
      <c r="B49" s="19" t="s">
        <v>30</v>
      </c>
      <c r="C49" s="25"/>
      <c r="D49" s="25"/>
      <c r="AC49" s="24"/>
    </row>
    <row r="50" spans="2:29" x14ac:dyDescent="0.25">
      <c r="B50">
        <v>0</v>
      </c>
      <c r="AC50" s="24"/>
    </row>
    <row r="51" spans="2:29" x14ac:dyDescent="0.25">
      <c r="AC51" s="24"/>
    </row>
    <row r="52" spans="2:29" x14ac:dyDescent="0.25">
      <c r="B52" s="19" t="s">
        <v>31</v>
      </c>
      <c r="C52" s="25"/>
      <c r="D52" s="25"/>
      <c r="AC52" s="24"/>
    </row>
    <row r="53" spans="2:29" x14ac:dyDescent="0.25">
      <c r="B53">
        <v>540</v>
      </c>
      <c r="C53" t="s">
        <v>80</v>
      </c>
      <c r="AC53" s="24"/>
    </row>
    <row r="54" spans="2:29" x14ac:dyDescent="0.25">
      <c r="AC54" s="24"/>
    </row>
    <row r="55" spans="2:29" x14ac:dyDescent="0.25">
      <c r="AC55" s="24"/>
    </row>
    <row r="56" spans="2:29" x14ac:dyDescent="0.25">
      <c r="AC56" s="24"/>
    </row>
    <row r="57" spans="2:29" x14ac:dyDescent="0.25">
      <c r="B57" s="5"/>
      <c r="C57" s="5"/>
      <c r="D57" s="5"/>
      <c r="E57" s="5"/>
      <c r="F57" s="5"/>
      <c r="G57" s="5"/>
      <c r="H57" s="5"/>
      <c r="I57" s="5"/>
      <c r="J57" s="5"/>
      <c r="K57" s="5"/>
      <c r="L57" s="5"/>
      <c r="M57" s="5"/>
      <c r="N57" s="5"/>
      <c r="O57" s="5"/>
      <c r="P57" s="5"/>
      <c r="Q57" s="6"/>
      <c r="R57" s="5"/>
      <c r="S57" s="5"/>
      <c r="T57" s="5"/>
      <c r="U57" s="5"/>
      <c r="V57" s="5"/>
      <c r="W57" s="5"/>
      <c r="X57" s="5"/>
      <c r="Y57" s="5"/>
      <c r="Z57" s="5"/>
      <c r="AA57" s="5"/>
      <c r="AB57" s="5"/>
      <c r="AC57" s="30"/>
    </row>
    <row r="58" spans="2:29" x14ac:dyDescent="0.25">
      <c r="AC58" s="24"/>
    </row>
    <row r="59" spans="2:29" x14ac:dyDescent="0.25">
      <c r="B59" s="19" t="s">
        <v>32</v>
      </c>
      <c r="C59" s="25"/>
      <c r="D59" s="25"/>
      <c r="E59" s="25"/>
      <c r="AC59" s="24"/>
    </row>
    <row r="60" spans="2:29" x14ac:dyDescent="0.25">
      <c r="AC60" s="24"/>
    </row>
    <row r="61" spans="2:29" x14ac:dyDescent="0.25">
      <c r="AC61" s="24"/>
    </row>
    <row r="62" spans="2:29" x14ac:dyDescent="0.25">
      <c r="B62" s="19" t="s">
        <v>33</v>
      </c>
      <c r="C62" s="25"/>
      <c r="G62" s="19" t="s">
        <v>34</v>
      </c>
      <c r="H62" s="25"/>
      <c r="L62" s="19" t="s">
        <v>35</v>
      </c>
      <c r="M62" s="25"/>
      <c r="Q62" s="19" t="s">
        <v>36</v>
      </c>
      <c r="R62" s="25"/>
      <c r="U62" s="19" t="s">
        <v>37</v>
      </c>
      <c r="V62" s="25"/>
      <c r="Z62" s="19" t="s">
        <v>38</v>
      </c>
      <c r="AA62" s="25"/>
      <c r="AC62" s="24"/>
    </row>
    <row r="63" spans="2:29" x14ac:dyDescent="0.25">
      <c r="B63">
        <v>45</v>
      </c>
      <c r="G63">
        <v>45</v>
      </c>
      <c r="L63">
        <v>45</v>
      </c>
      <c r="Q63">
        <v>45</v>
      </c>
      <c r="R63" s="2"/>
      <c r="U63">
        <v>45</v>
      </c>
      <c r="Z63">
        <v>45</v>
      </c>
      <c r="AC63" s="24"/>
    </row>
    <row r="64" spans="2:29" x14ac:dyDescent="0.25">
      <c r="Q64"/>
      <c r="AC64" s="24"/>
    </row>
    <row r="65" spans="2:29" x14ac:dyDescent="0.25">
      <c r="B65" s="19" t="s">
        <v>39</v>
      </c>
      <c r="C65" s="25"/>
      <c r="G65" s="19" t="s">
        <v>40</v>
      </c>
      <c r="H65" s="25"/>
      <c r="L65" s="19" t="s">
        <v>41</v>
      </c>
      <c r="M65" s="25"/>
      <c r="N65" s="25"/>
      <c r="Q65" s="19" t="s">
        <v>42</v>
      </c>
      <c r="R65" s="25"/>
      <c r="U65" s="19" t="s">
        <v>43</v>
      </c>
      <c r="V65" s="25"/>
      <c r="W65" s="25"/>
      <c r="Z65" s="19" t="s">
        <v>44</v>
      </c>
      <c r="AA65" s="25"/>
      <c r="AB65" s="25"/>
      <c r="AC65" s="24"/>
    </row>
    <row r="66" spans="2:29" x14ac:dyDescent="0.25">
      <c r="B66">
        <v>45</v>
      </c>
      <c r="G66">
        <v>45</v>
      </c>
      <c r="L66">
        <v>45</v>
      </c>
      <c r="Q66">
        <v>45</v>
      </c>
      <c r="U66">
        <v>45</v>
      </c>
      <c r="Z66">
        <v>45</v>
      </c>
      <c r="AC66" s="24"/>
    </row>
    <row r="67" spans="2:29" x14ac:dyDescent="0.25">
      <c r="AC67" s="24"/>
    </row>
    <row r="68" spans="2:29" x14ac:dyDescent="0.25">
      <c r="B68" s="5"/>
      <c r="C68" s="5"/>
      <c r="D68" s="5"/>
      <c r="E68" s="5"/>
      <c r="F68" s="5"/>
      <c r="G68" s="5"/>
      <c r="H68" s="5"/>
      <c r="I68" s="5"/>
      <c r="J68" s="5"/>
      <c r="K68" s="5"/>
      <c r="L68" s="5"/>
      <c r="M68" s="5"/>
      <c r="N68" s="5"/>
      <c r="O68" s="5"/>
      <c r="P68" s="5"/>
      <c r="Q68" s="6"/>
      <c r="R68" s="5"/>
      <c r="S68" s="5"/>
      <c r="T68" s="5"/>
      <c r="U68" s="5"/>
      <c r="V68" s="5"/>
      <c r="W68" s="5"/>
      <c r="X68" s="5"/>
      <c r="Y68" s="5"/>
      <c r="Z68" s="5"/>
      <c r="AA68" s="5"/>
      <c r="AB68" s="5"/>
      <c r="AC68" s="30"/>
    </row>
    <row r="69" spans="2:29" x14ac:dyDescent="0.25">
      <c r="AC69" s="24"/>
    </row>
    <row r="70" spans="2:29" x14ac:dyDescent="0.25">
      <c r="B70" s="19" t="s">
        <v>28</v>
      </c>
      <c r="C70" s="25"/>
      <c r="D70" s="25"/>
      <c r="R70" s="19" t="s">
        <v>29</v>
      </c>
      <c r="S70" s="25"/>
      <c r="T70" s="25"/>
      <c r="AC70" s="24"/>
    </row>
    <row r="71" spans="2:29" x14ac:dyDescent="0.25">
      <c r="B71" s="40" t="s">
        <v>649</v>
      </c>
      <c r="C71" s="97"/>
      <c r="D71" s="97"/>
      <c r="E71" s="97"/>
      <c r="F71" s="97"/>
      <c r="G71" s="97"/>
      <c r="H71" s="97"/>
      <c r="I71" s="97"/>
      <c r="J71" s="97"/>
      <c r="K71" s="97"/>
      <c r="L71" s="97"/>
      <c r="M71" s="97"/>
      <c r="N71" s="97"/>
      <c r="O71" s="97"/>
      <c r="P71" s="97"/>
      <c r="Q71" s="98"/>
      <c r="R71" s="40" t="s">
        <v>650</v>
      </c>
      <c r="AC71" s="24"/>
    </row>
    <row r="72" spans="2:29" x14ac:dyDescent="0.25">
      <c r="AC72" s="24"/>
    </row>
    <row r="73" spans="2:29" x14ac:dyDescent="0.25">
      <c r="B73" s="19" t="s">
        <v>30</v>
      </c>
      <c r="C73" s="25"/>
      <c r="D73" s="25"/>
      <c r="AC73" s="24"/>
    </row>
    <row r="74" spans="2:29" x14ac:dyDescent="0.25">
      <c r="B74">
        <v>0</v>
      </c>
      <c r="AC74" s="24"/>
    </row>
    <row r="75" spans="2:29" x14ac:dyDescent="0.25">
      <c r="AC75" s="24"/>
    </row>
    <row r="76" spans="2:29" x14ac:dyDescent="0.25">
      <c r="B76" s="19" t="s">
        <v>31</v>
      </c>
      <c r="C76" s="25"/>
      <c r="D76" s="25"/>
      <c r="AC76" s="24"/>
    </row>
    <row r="77" spans="2:29" x14ac:dyDescent="0.25">
      <c r="B77">
        <v>360</v>
      </c>
      <c r="C77" t="s">
        <v>80</v>
      </c>
      <c r="AC77" s="24"/>
    </row>
    <row r="78" spans="2:29" x14ac:dyDescent="0.25">
      <c r="C78" t="s">
        <v>80</v>
      </c>
      <c r="AC78" s="24"/>
    </row>
    <row r="79" spans="2:29" x14ac:dyDescent="0.25">
      <c r="B79" s="5"/>
      <c r="C79" s="5"/>
      <c r="D79" s="5"/>
      <c r="E79" s="5"/>
      <c r="F79" s="5"/>
      <c r="G79" s="5"/>
      <c r="H79" s="5"/>
      <c r="I79" s="5"/>
      <c r="J79" s="5"/>
      <c r="K79" s="5"/>
      <c r="L79" s="5"/>
      <c r="M79" s="5"/>
      <c r="N79" s="5"/>
      <c r="O79" s="5"/>
      <c r="P79" s="5"/>
      <c r="Q79" s="6"/>
      <c r="R79" s="5"/>
      <c r="S79" s="5"/>
      <c r="T79" s="5"/>
      <c r="U79" s="5"/>
      <c r="V79" s="5"/>
      <c r="W79" s="5"/>
      <c r="X79" s="5"/>
      <c r="Y79" s="5"/>
      <c r="Z79" s="5"/>
      <c r="AA79" s="5"/>
      <c r="AB79" s="5"/>
      <c r="AC79" s="30"/>
    </row>
    <row r="80" spans="2:29" x14ac:dyDescent="0.25">
      <c r="AC80" s="24"/>
    </row>
    <row r="81" spans="2:29" x14ac:dyDescent="0.25">
      <c r="B81" s="19" t="s">
        <v>32</v>
      </c>
      <c r="C81" s="25"/>
      <c r="D81" s="25"/>
      <c r="E81" s="25"/>
      <c r="AC81" s="24"/>
    </row>
    <row r="82" spans="2:29" x14ac:dyDescent="0.25">
      <c r="AC82" s="24"/>
    </row>
    <row r="83" spans="2:29" x14ac:dyDescent="0.25">
      <c r="AC83" s="24"/>
    </row>
    <row r="84" spans="2:29" x14ac:dyDescent="0.25">
      <c r="B84" s="19" t="s">
        <v>33</v>
      </c>
      <c r="C84" s="25"/>
      <c r="G84" s="19" t="s">
        <v>34</v>
      </c>
      <c r="H84" s="25"/>
      <c r="L84" s="19" t="s">
        <v>35</v>
      </c>
      <c r="M84" s="25"/>
      <c r="Q84" s="19" t="s">
        <v>36</v>
      </c>
      <c r="R84" s="25"/>
      <c r="U84" s="19" t="s">
        <v>37</v>
      </c>
      <c r="V84" s="25"/>
      <c r="Z84" s="19" t="s">
        <v>38</v>
      </c>
      <c r="AA84" s="25"/>
      <c r="AC84" s="24"/>
    </row>
    <row r="85" spans="2:29" x14ac:dyDescent="0.25">
      <c r="B85">
        <v>30</v>
      </c>
      <c r="G85">
        <v>30</v>
      </c>
      <c r="L85">
        <v>30</v>
      </c>
      <c r="Q85">
        <v>30</v>
      </c>
      <c r="R85" s="2"/>
      <c r="U85">
        <v>30</v>
      </c>
      <c r="Z85">
        <v>30</v>
      </c>
      <c r="AC85" s="24"/>
    </row>
    <row r="86" spans="2:29" x14ac:dyDescent="0.25">
      <c r="Q86"/>
      <c r="AC86" s="24"/>
    </row>
    <row r="87" spans="2:29" x14ac:dyDescent="0.25">
      <c r="B87" s="19" t="s">
        <v>39</v>
      </c>
      <c r="C87" s="25"/>
      <c r="G87" s="19" t="s">
        <v>40</v>
      </c>
      <c r="H87" s="25"/>
      <c r="L87" s="19" t="s">
        <v>41</v>
      </c>
      <c r="M87" s="25"/>
      <c r="N87" s="25"/>
      <c r="Q87" s="19" t="s">
        <v>42</v>
      </c>
      <c r="R87" s="25"/>
      <c r="U87" s="19" t="s">
        <v>43</v>
      </c>
      <c r="V87" s="25"/>
      <c r="W87" s="25"/>
      <c r="Z87" s="19" t="s">
        <v>44</v>
      </c>
      <c r="AA87" s="25"/>
      <c r="AB87" s="25"/>
      <c r="AC87" s="24"/>
    </row>
    <row r="88" spans="2:29" x14ac:dyDescent="0.25">
      <c r="B88">
        <v>30</v>
      </c>
      <c r="G88">
        <v>30</v>
      </c>
      <c r="L88">
        <v>30</v>
      </c>
      <c r="Q88">
        <v>30</v>
      </c>
      <c r="U88">
        <v>30</v>
      </c>
      <c r="Z88">
        <v>30</v>
      </c>
      <c r="AC88" s="24"/>
    </row>
    <row r="89" spans="2:29" x14ac:dyDescent="0.25">
      <c r="AC89" s="24"/>
    </row>
    <row r="90" spans="2:29" x14ac:dyDescent="0.25">
      <c r="B90" s="5"/>
      <c r="C90" s="5"/>
      <c r="D90" s="5"/>
      <c r="E90" s="5"/>
      <c r="F90" s="5"/>
      <c r="G90" s="5"/>
      <c r="H90" s="5"/>
      <c r="I90" s="5"/>
      <c r="J90" s="5"/>
      <c r="K90" s="5"/>
      <c r="L90" s="5"/>
      <c r="M90" s="5"/>
      <c r="N90" s="5"/>
      <c r="O90" s="5"/>
      <c r="P90" s="5"/>
      <c r="Q90" s="6"/>
      <c r="R90" s="5"/>
      <c r="S90" s="5"/>
      <c r="T90" s="5"/>
      <c r="U90" s="5"/>
      <c r="V90" s="5"/>
      <c r="W90" s="5"/>
      <c r="X90" s="5"/>
      <c r="Y90" s="5"/>
      <c r="Z90" s="5"/>
      <c r="AA90" s="5"/>
      <c r="AB90" s="5"/>
      <c r="AC90" s="30"/>
    </row>
    <row r="91" spans="2:29" x14ac:dyDescent="0.25">
      <c r="AC91" s="24"/>
    </row>
    <row r="92" spans="2:29" x14ac:dyDescent="0.25">
      <c r="B92" s="19" t="s">
        <v>28</v>
      </c>
      <c r="C92" s="25"/>
      <c r="D92" s="25"/>
      <c r="R92" s="19" t="s">
        <v>29</v>
      </c>
      <c r="S92" s="25"/>
      <c r="T92" s="25"/>
      <c r="AC92" s="24"/>
    </row>
    <row r="93" spans="2:29" x14ac:dyDescent="0.25">
      <c r="B93" s="40" t="s">
        <v>651</v>
      </c>
      <c r="R93" s="40" t="s">
        <v>652</v>
      </c>
      <c r="AC93" s="24"/>
    </row>
    <row r="94" spans="2:29" x14ac:dyDescent="0.25">
      <c r="AC94" s="24"/>
    </row>
    <row r="95" spans="2:29" x14ac:dyDescent="0.25">
      <c r="B95" s="19" t="s">
        <v>30</v>
      </c>
      <c r="C95" s="25"/>
      <c r="D95" s="25"/>
      <c r="AC95" s="24"/>
    </row>
    <row r="96" spans="2:29" x14ac:dyDescent="0.25">
      <c r="B96">
        <v>0</v>
      </c>
      <c r="AC96" s="24"/>
    </row>
    <row r="97" spans="2:29" x14ac:dyDescent="0.25">
      <c r="AC97" s="24"/>
    </row>
    <row r="98" spans="2:29" x14ac:dyDescent="0.25">
      <c r="B98" s="19" t="s">
        <v>31</v>
      </c>
      <c r="C98" s="25"/>
      <c r="D98" s="25"/>
      <c r="AC98" s="24"/>
    </row>
    <row r="99" spans="2:29" x14ac:dyDescent="0.25">
      <c r="B99">
        <v>36</v>
      </c>
      <c r="C99" t="s">
        <v>80</v>
      </c>
      <c r="AC99" s="24"/>
    </row>
    <row r="100" spans="2:29" x14ac:dyDescent="0.25">
      <c r="AC100" s="24"/>
    </row>
    <row r="101" spans="2:29" x14ac:dyDescent="0.25">
      <c r="B101" s="5"/>
      <c r="C101" s="5"/>
      <c r="D101" s="5"/>
      <c r="E101" s="5"/>
      <c r="F101" s="5"/>
      <c r="G101" s="5"/>
      <c r="H101" s="5"/>
      <c r="I101" s="5"/>
      <c r="J101" s="5"/>
      <c r="K101" s="5"/>
      <c r="L101" s="5"/>
      <c r="M101" s="5"/>
      <c r="N101" s="5"/>
      <c r="O101" s="5"/>
      <c r="P101" s="5"/>
      <c r="Q101" s="6"/>
      <c r="R101" s="5"/>
      <c r="S101" s="5"/>
      <c r="T101" s="5"/>
      <c r="U101" s="5"/>
      <c r="V101" s="5"/>
      <c r="W101" s="5"/>
      <c r="X101" s="5"/>
      <c r="Y101" s="5"/>
      <c r="Z101" s="5"/>
      <c r="AA101" s="5"/>
      <c r="AB101" s="5"/>
      <c r="AC101" s="30"/>
    </row>
    <row r="102" spans="2:29" x14ac:dyDescent="0.25">
      <c r="AC102" s="24"/>
    </row>
    <row r="103" spans="2:29" x14ac:dyDescent="0.25">
      <c r="B103" s="19" t="s">
        <v>32</v>
      </c>
      <c r="C103" s="25"/>
      <c r="D103" s="25"/>
      <c r="E103" s="25"/>
      <c r="AC103" s="24"/>
    </row>
    <row r="104" spans="2:29" x14ac:dyDescent="0.25">
      <c r="AC104" s="24"/>
    </row>
    <row r="105" spans="2:29" x14ac:dyDescent="0.25">
      <c r="AC105" s="24"/>
    </row>
    <row r="106" spans="2:29" x14ac:dyDescent="0.25">
      <c r="B106" s="19" t="s">
        <v>33</v>
      </c>
      <c r="C106" s="25"/>
      <c r="G106" s="19" t="s">
        <v>34</v>
      </c>
      <c r="H106" s="25"/>
      <c r="L106" s="19" t="s">
        <v>35</v>
      </c>
      <c r="M106" s="25"/>
      <c r="Q106" s="19" t="s">
        <v>36</v>
      </c>
      <c r="R106" s="25"/>
      <c r="U106" s="19" t="s">
        <v>37</v>
      </c>
      <c r="V106" s="25"/>
      <c r="Z106" s="19" t="s">
        <v>38</v>
      </c>
      <c r="AA106" s="25"/>
      <c r="AC106" s="24"/>
    </row>
    <row r="107" spans="2:29" x14ac:dyDescent="0.25">
      <c r="B107">
        <v>3</v>
      </c>
      <c r="G107">
        <v>3</v>
      </c>
      <c r="L107">
        <v>3</v>
      </c>
      <c r="Q107">
        <v>3</v>
      </c>
      <c r="R107" s="2"/>
      <c r="U107">
        <v>3</v>
      </c>
      <c r="Z107">
        <v>3</v>
      </c>
      <c r="AC107" s="24"/>
    </row>
    <row r="108" spans="2:29" x14ac:dyDescent="0.25">
      <c r="Q108"/>
      <c r="AC108" s="24"/>
    </row>
    <row r="109" spans="2:29" x14ac:dyDescent="0.25">
      <c r="B109" s="19" t="s">
        <v>39</v>
      </c>
      <c r="C109" s="25"/>
      <c r="G109" s="19" t="s">
        <v>40</v>
      </c>
      <c r="H109" s="25"/>
      <c r="L109" s="19" t="s">
        <v>41</v>
      </c>
      <c r="M109" s="25"/>
      <c r="N109" s="25"/>
      <c r="Q109" s="19" t="s">
        <v>42</v>
      </c>
      <c r="R109" s="25"/>
      <c r="U109" s="19" t="s">
        <v>43</v>
      </c>
      <c r="V109" s="25"/>
      <c r="W109" s="25"/>
      <c r="Z109" s="19" t="s">
        <v>44</v>
      </c>
      <c r="AA109" s="25"/>
      <c r="AB109" s="25"/>
      <c r="AC109" s="24"/>
    </row>
    <row r="110" spans="2:29" x14ac:dyDescent="0.25">
      <c r="B110">
        <v>3</v>
      </c>
      <c r="G110">
        <v>3</v>
      </c>
      <c r="L110">
        <v>3</v>
      </c>
      <c r="Q110">
        <v>3</v>
      </c>
      <c r="U110">
        <v>3</v>
      </c>
      <c r="Z110">
        <v>3</v>
      </c>
      <c r="AC110" s="24"/>
    </row>
    <row r="111" spans="2:29" x14ac:dyDescent="0.25">
      <c r="AC111" s="24"/>
    </row>
    <row r="112" spans="2:29" x14ac:dyDescent="0.25">
      <c r="AC112" s="24"/>
    </row>
    <row r="113" spans="2:29" x14ac:dyDescent="0.25">
      <c r="AC113" s="24"/>
    </row>
    <row r="114" spans="2:29" x14ac:dyDescent="0.25">
      <c r="AC114" s="24"/>
    </row>
    <row r="115" spans="2:29" x14ac:dyDescent="0.25">
      <c r="AC115" s="24"/>
    </row>
    <row r="116" spans="2:29" x14ac:dyDescent="0.25">
      <c r="AC116" s="24"/>
    </row>
    <row r="117" spans="2:29" x14ac:dyDescent="0.25">
      <c r="B117" s="5"/>
      <c r="C117" s="5"/>
      <c r="D117" s="5"/>
      <c r="E117" s="5"/>
      <c r="F117" s="5"/>
      <c r="G117" s="5"/>
      <c r="H117" s="5"/>
      <c r="I117" s="5"/>
      <c r="J117" s="5"/>
      <c r="K117" s="5"/>
      <c r="L117" s="5"/>
      <c r="M117" s="5"/>
      <c r="N117" s="5"/>
      <c r="O117" s="5"/>
      <c r="P117" s="5"/>
      <c r="Q117" s="6"/>
      <c r="R117" s="5"/>
      <c r="S117" s="5"/>
      <c r="T117" s="5"/>
      <c r="U117" s="5"/>
      <c r="V117" s="5"/>
      <c r="W117" s="5"/>
      <c r="X117" s="5"/>
      <c r="Y117" s="5"/>
      <c r="Z117" s="5"/>
      <c r="AA117" s="5"/>
      <c r="AB117" s="5"/>
      <c r="AC117" s="30"/>
    </row>
    <row r="118" spans="2:29" x14ac:dyDescent="0.25">
      <c r="AC118" s="24"/>
    </row>
    <row r="119" spans="2:29" x14ac:dyDescent="0.25">
      <c r="B119" s="19" t="s">
        <v>28</v>
      </c>
      <c r="C119" s="25"/>
      <c r="D119" s="25"/>
      <c r="R119" s="19" t="s">
        <v>29</v>
      </c>
      <c r="S119" s="25"/>
      <c r="T119" s="25"/>
      <c r="AC119" s="24"/>
    </row>
    <row r="120" spans="2:29" x14ac:dyDescent="0.25">
      <c r="B120" s="40" t="s">
        <v>653</v>
      </c>
      <c r="R120" s="40" t="s">
        <v>654</v>
      </c>
      <c r="AC120" s="24"/>
    </row>
    <row r="121" spans="2:29" x14ac:dyDescent="0.25">
      <c r="AC121" s="24"/>
    </row>
    <row r="122" spans="2:29" x14ac:dyDescent="0.25">
      <c r="B122" s="19" t="s">
        <v>30</v>
      </c>
      <c r="C122" s="25"/>
      <c r="D122" s="25"/>
      <c r="AC122" s="24"/>
    </row>
    <row r="123" spans="2:29" x14ac:dyDescent="0.25">
      <c r="B123">
        <v>0</v>
      </c>
      <c r="AC123" s="24"/>
    </row>
    <row r="124" spans="2:29" x14ac:dyDescent="0.25">
      <c r="AC124" s="24"/>
    </row>
    <row r="125" spans="2:29" x14ac:dyDescent="0.25">
      <c r="B125" s="19" t="s">
        <v>31</v>
      </c>
      <c r="C125" s="25"/>
      <c r="D125" s="25"/>
      <c r="AC125" s="24"/>
    </row>
    <row r="126" spans="2:29" x14ac:dyDescent="0.25">
      <c r="B126">
        <v>36</v>
      </c>
      <c r="C126" t="s">
        <v>80</v>
      </c>
      <c r="AC126" s="24"/>
    </row>
    <row r="127" spans="2:29" x14ac:dyDescent="0.25">
      <c r="AC127" s="24"/>
    </row>
    <row r="128" spans="2:29" x14ac:dyDescent="0.25">
      <c r="B128" s="5"/>
      <c r="C128" s="5"/>
      <c r="D128" s="5"/>
      <c r="E128" s="5"/>
      <c r="F128" s="5"/>
      <c r="G128" s="5"/>
      <c r="H128" s="5"/>
      <c r="I128" s="5"/>
      <c r="J128" s="5"/>
      <c r="K128" s="5"/>
      <c r="L128" s="5"/>
      <c r="M128" s="5"/>
      <c r="N128" s="5"/>
      <c r="O128" s="5"/>
      <c r="P128" s="5"/>
      <c r="Q128" s="6"/>
      <c r="R128" s="5"/>
      <c r="S128" s="5"/>
      <c r="T128" s="5"/>
      <c r="U128" s="5"/>
      <c r="V128" s="5"/>
      <c r="W128" s="5"/>
      <c r="X128" s="5"/>
      <c r="Y128" s="5"/>
      <c r="Z128" s="5"/>
      <c r="AA128" s="5"/>
      <c r="AB128" s="5"/>
      <c r="AC128" s="30"/>
    </row>
    <row r="129" spans="2:29" x14ac:dyDescent="0.25">
      <c r="AC129" s="24"/>
    </row>
    <row r="130" spans="2:29" x14ac:dyDescent="0.25">
      <c r="B130" s="19" t="s">
        <v>32</v>
      </c>
      <c r="C130" s="25"/>
      <c r="D130" s="25"/>
      <c r="E130" s="25"/>
      <c r="AC130" s="24"/>
    </row>
    <row r="131" spans="2:29" x14ac:dyDescent="0.25">
      <c r="AC131" s="24"/>
    </row>
    <row r="132" spans="2:29" x14ac:dyDescent="0.25">
      <c r="AC132" s="24"/>
    </row>
    <row r="133" spans="2:29" x14ac:dyDescent="0.25">
      <c r="B133" s="19" t="s">
        <v>33</v>
      </c>
      <c r="C133" s="25"/>
      <c r="G133" s="19" t="s">
        <v>34</v>
      </c>
      <c r="H133" s="25"/>
      <c r="L133" s="19" t="s">
        <v>35</v>
      </c>
      <c r="M133" s="25"/>
      <c r="Q133" s="19" t="s">
        <v>36</v>
      </c>
      <c r="R133" s="25"/>
      <c r="U133" s="19" t="s">
        <v>37</v>
      </c>
      <c r="V133" s="25"/>
      <c r="Z133" s="19" t="s">
        <v>38</v>
      </c>
      <c r="AA133" s="25"/>
      <c r="AC133" s="24"/>
    </row>
    <row r="134" spans="2:29" x14ac:dyDescent="0.25">
      <c r="B134">
        <v>3</v>
      </c>
      <c r="G134">
        <v>3</v>
      </c>
      <c r="L134">
        <v>3</v>
      </c>
      <c r="Q134">
        <v>3</v>
      </c>
      <c r="R134" s="2"/>
      <c r="U134">
        <v>3</v>
      </c>
      <c r="Z134">
        <v>3</v>
      </c>
      <c r="AC134" s="24"/>
    </row>
    <row r="135" spans="2:29" x14ac:dyDescent="0.25">
      <c r="Q135"/>
      <c r="AC135" s="24"/>
    </row>
    <row r="136" spans="2:29" x14ac:dyDescent="0.25">
      <c r="B136" s="19" t="s">
        <v>39</v>
      </c>
      <c r="C136" s="25"/>
      <c r="G136" s="19" t="s">
        <v>40</v>
      </c>
      <c r="H136" s="25"/>
      <c r="L136" s="19" t="s">
        <v>41</v>
      </c>
      <c r="M136" s="25"/>
      <c r="N136" s="25"/>
      <c r="Q136" s="19" t="s">
        <v>42</v>
      </c>
      <c r="R136" s="25"/>
      <c r="U136" s="19" t="s">
        <v>43</v>
      </c>
      <c r="V136" s="25"/>
      <c r="W136" s="25"/>
      <c r="Z136" s="19" t="s">
        <v>44</v>
      </c>
      <c r="AA136" s="25"/>
      <c r="AB136" s="25"/>
      <c r="AC136" s="24"/>
    </row>
    <row r="137" spans="2:29" x14ac:dyDescent="0.25">
      <c r="B137">
        <v>3</v>
      </c>
      <c r="G137">
        <v>3</v>
      </c>
      <c r="L137">
        <v>3</v>
      </c>
      <c r="Q137">
        <v>3</v>
      </c>
      <c r="U137">
        <v>3</v>
      </c>
      <c r="Z137">
        <v>3</v>
      </c>
      <c r="AC137" s="24"/>
    </row>
  </sheetData>
  <mergeCells count="2">
    <mergeCell ref="B12:AC12"/>
    <mergeCell ref="R21:AC21"/>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dimension ref="A2:AC81"/>
  <sheetViews>
    <sheetView topLeftCell="A64"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623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655</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49" t="s">
        <v>656</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7" t="s">
        <v>657</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7" t="s">
        <v>658</v>
      </c>
      <c r="C18" s="14"/>
      <c r="D18" s="14"/>
      <c r="E18" s="14"/>
      <c r="F18" s="14"/>
      <c r="G18" s="14"/>
      <c r="H18" s="14"/>
      <c r="I18" s="14"/>
      <c r="J18" s="14"/>
      <c r="K18" s="14"/>
      <c r="L18" s="14"/>
      <c r="M18" s="14"/>
      <c r="N18" s="14"/>
      <c r="O18" s="14"/>
      <c r="P18" s="14"/>
      <c r="Q18" s="15"/>
      <c r="R18" s="7" t="s">
        <v>658</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30.75" customHeight="1" x14ac:dyDescent="0.25">
      <c r="B21" s="60" t="s">
        <v>629</v>
      </c>
      <c r="C21" s="14"/>
      <c r="D21" s="14"/>
      <c r="E21" s="14"/>
      <c r="F21" s="14"/>
      <c r="G21" s="14"/>
      <c r="H21" s="14"/>
      <c r="I21" s="14"/>
      <c r="J21" s="14"/>
      <c r="K21" s="14"/>
      <c r="L21" s="14"/>
      <c r="M21" s="14"/>
      <c r="N21" s="14"/>
      <c r="O21" s="14"/>
      <c r="P21" s="14"/>
      <c r="Q21" s="15"/>
      <c r="R21" s="149" t="s">
        <v>659</v>
      </c>
      <c r="S21" s="149"/>
      <c r="T21" s="149"/>
      <c r="U21" s="149"/>
      <c r="V21" s="149"/>
      <c r="W21" s="149"/>
      <c r="X21" s="149"/>
      <c r="Y21" s="149"/>
      <c r="Z21" s="149"/>
      <c r="AA21" s="149"/>
      <c r="AB21" s="149"/>
      <c r="AC21" s="149"/>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95">
        <v>5000</v>
      </c>
    </row>
    <row r="27" spans="1:29" s="2" customFormat="1" x14ac:dyDescent="0.25">
      <c r="B27" s="23">
        <v>212</v>
      </c>
      <c r="C27" s="23" t="s">
        <v>64</v>
      </c>
      <c r="AC27" s="95">
        <v>8333.3333333333339</v>
      </c>
    </row>
    <row r="28" spans="1:29" x14ac:dyDescent="0.25">
      <c r="B28" s="23">
        <v>214</v>
      </c>
      <c r="C28" s="23" t="s">
        <v>65</v>
      </c>
      <c r="AC28" s="95">
        <v>2000</v>
      </c>
    </row>
    <row r="29" spans="1:29" x14ac:dyDescent="0.25">
      <c r="B29" s="23">
        <v>215</v>
      </c>
      <c r="C29" s="23" t="s">
        <v>52</v>
      </c>
      <c r="AC29" s="95">
        <v>3000</v>
      </c>
    </row>
    <row r="30" spans="1:29" x14ac:dyDescent="0.25">
      <c r="B30" s="11">
        <v>291</v>
      </c>
      <c r="C30" s="23" t="s">
        <v>282</v>
      </c>
      <c r="AC30" s="95">
        <v>1250</v>
      </c>
    </row>
    <row r="31" spans="1:29" x14ac:dyDescent="0.25">
      <c r="B31" s="23">
        <v>296</v>
      </c>
      <c r="C31" s="23" t="s">
        <v>54</v>
      </c>
      <c r="AC31" s="95">
        <v>7500</v>
      </c>
    </row>
    <row r="32" spans="1:29" x14ac:dyDescent="0.25">
      <c r="B32" s="11">
        <v>334</v>
      </c>
      <c r="C32" s="11" t="s">
        <v>72</v>
      </c>
      <c r="AC32" s="95">
        <v>17000</v>
      </c>
    </row>
    <row r="33" spans="2:29" x14ac:dyDescent="0.25">
      <c r="B33" s="23">
        <v>361</v>
      </c>
      <c r="C33" s="23" t="s">
        <v>125</v>
      </c>
      <c r="AC33" s="95">
        <v>8333.3333333333321</v>
      </c>
    </row>
    <row r="34" spans="2:29" x14ac:dyDescent="0.25">
      <c r="B34" s="11">
        <v>523</v>
      </c>
      <c r="C34" s="11" t="s">
        <v>143</v>
      </c>
      <c r="AC34" s="95">
        <v>750</v>
      </c>
    </row>
    <row r="35" spans="2:29" x14ac:dyDescent="0.25">
      <c r="B35" s="11">
        <v>565</v>
      </c>
      <c r="C35" s="11" t="s">
        <v>26</v>
      </c>
      <c r="AC35" s="95">
        <v>1000</v>
      </c>
    </row>
    <row r="37" spans="2:29" x14ac:dyDescent="0.25">
      <c r="AA37" s="25"/>
      <c r="AB37" s="26" t="s">
        <v>27</v>
      </c>
      <c r="AC37" s="96">
        <f>SUM(AC26:AC35)</f>
        <v>54166.666666666672</v>
      </c>
    </row>
    <row r="38" spans="2:29" x14ac:dyDescent="0.25">
      <c r="X38" s="28"/>
      <c r="Y38" s="28"/>
      <c r="Z38" s="28"/>
      <c r="AA38" s="28"/>
      <c r="AB38" s="28"/>
      <c r="AC38" s="29"/>
    </row>
    <row r="39" spans="2:29" x14ac:dyDescent="0.25">
      <c r="B39" s="5"/>
      <c r="C39" s="5"/>
      <c r="D39" s="5"/>
      <c r="E39" s="5"/>
      <c r="F39" s="5"/>
      <c r="G39" s="5"/>
      <c r="H39" s="5"/>
      <c r="I39" s="5"/>
      <c r="J39" s="5"/>
      <c r="K39" s="5"/>
      <c r="L39" s="5"/>
      <c r="M39" s="5"/>
      <c r="N39" s="5"/>
      <c r="O39" s="5"/>
      <c r="P39" s="5"/>
      <c r="Q39" s="6"/>
      <c r="R39" s="5"/>
      <c r="S39" s="5"/>
      <c r="T39" s="5"/>
      <c r="U39" s="5"/>
      <c r="V39" s="5"/>
      <c r="W39" s="5"/>
      <c r="X39" s="5"/>
      <c r="Y39" s="5"/>
      <c r="Z39" s="5"/>
      <c r="AA39" s="5"/>
      <c r="AB39" s="5"/>
      <c r="AC39" s="30"/>
    </row>
    <row r="40" spans="2:29" x14ac:dyDescent="0.25">
      <c r="AC40" s="24"/>
    </row>
    <row r="41" spans="2:29" x14ac:dyDescent="0.25">
      <c r="B41" s="19" t="s">
        <v>28</v>
      </c>
      <c r="C41" s="25"/>
      <c r="D41" s="25"/>
      <c r="R41" s="19" t="s">
        <v>29</v>
      </c>
      <c r="S41" s="25"/>
      <c r="T41" s="25"/>
      <c r="AC41" s="24"/>
    </row>
    <row r="42" spans="2:29" ht="31.5" customHeight="1" x14ac:dyDescent="0.25">
      <c r="B42" s="44" t="s">
        <v>660</v>
      </c>
      <c r="R42" s="138" t="s">
        <v>661</v>
      </c>
      <c r="S42" s="138"/>
      <c r="T42" s="138"/>
      <c r="U42" s="138"/>
      <c r="V42" s="138"/>
      <c r="W42" s="138"/>
      <c r="X42" s="138"/>
      <c r="Y42" s="138"/>
      <c r="Z42" s="138"/>
      <c r="AA42" s="138"/>
      <c r="AB42" s="138"/>
      <c r="AC42" s="138"/>
    </row>
    <row r="43" spans="2:29" x14ac:dyDescent="0.25">
      <c r="AC43" s="24"/>
    </row>
    <row r="44" spans="2:29" x14ac:dyDescent="0.25">
      <c r="B44" s="19" t="s">
        <v>30</v>
      </c>
      <c r="C44" s="25"/>
      <c r="D44" s="25"/>
      <c r="AC44" s="24"/>
    </row>
    <row r="45" spans="2:29" x14ac:dyDescent="0.25">
      <c r="B45">
        <v>0</v>
      </c>
      <c r="AC45" s="24"/>
    </row>
    <row r="46" spans="2:29" x14ac:dyDescent="0.25">
      <c r="AC46" s="24"/>
    </row>
    <row r="47" spans="2:29" x14ac:dyDescent="0.25">
      <c r="B47" s="19" t="s">
        <v>31</v>
      </c>
      <c r="C47" s="25"/>
      <c r="D47" s="25"/>
      <c r="AC47" s="24"/>
    </row>
    <row r="48" spans="2:29" x14ac:dyDescent="0.25">
      <c r="B48">
        <v>720</v>
      </c>
      <c r="C48" t="s">
        <v>80</v>
      </c>
      <c r="AC48" s="24"/>
    </row>
    <row r="49" spans="2:29" x14ac:dyDescent="0.25">
      <c r="AC49" s="24"/>
    </row>
    <row r="50" spans="2:29" x14ac:dyDescent="0.25">
      <c r="B50" s="5"/>
      <c r="C50" s="5"/>
      <c r="D50" s="5"/>
      <c r="E50" s="5"/>
      <c r="F50" s="5"/>
      <c r="G50" s="5"/>
      <c r="H50" s="5"/>
      <c r="I50" s="5"/>
      <c r="J50" s="5"/>
      <c r="K50" s="5"/>
      <c r="L50" s="5"/>
      <c r="M50" s="5"/>
      <c r="N50" s="5"/>
      <c r="O50" s="5"/>
      <c r="P50" s="5"/>
      <c r="Q50" s="6"/>
      <c r="R50" s="5"/>
      <c r="S50" s="5"/>
      <c r="T50" s="5"/>
      <c r="U50" s="5"/>
      <c r="V50" s="5"/>
      <c r="W50" s="5"/>
      <c r="X50" s="5"/>
      <c r="Y50" s="5"/>
      <c r="Z50" s="5"/>
      <c r="AA50" s="5"/>
      <c r="AB50" s="5"/>
      <c r="AC50" s="30"/>
    </row>
    <row r="51" spans="2:29" x14ac:dyDescent="0.25">
      <c r="AC51" s="24"/>
    </row>
    <row r="52" spans="2:29" x14ac:dyDescent="0.25">
      <c r="B52" s="19" t="s">
        <v>32</v>
      </c>
      <c r="C52" s="25"/>
      <c r="D52" s="25"/>
      <c r="E52" s="25"/>
      <c r="AC52" s="24"/>
    </row>
    <row r="53" spans="2:29" x14ac:dyDescent="0.25">
      <c r="AC53" s="24"/>
    </row>
    <row r="54" spans="2:29" x14ac:dyDescent="0.25">
      <c r="AC54" s="24"/>
    </row>
    <row r="55" spans="2:29" x14ac:dyDescent="0.25">
      <c r="B55" s="19" t="s">
        <v>33</v>
      </c>
      <c r="C55" s="25"/>
      <c r="G55" s="19" t="s">
        <v>34</v>
      </c>
      <c r="H55" s="25"/>
      <c r="L55" s="19" t="s">
        <v>35</v>
      </c>
      <c r="M55" s="25"/>
      <c r="Q55" s="19" t="s">
        <v>36</v>
      </c>
      <c r="R55" s="25"/>
      <c r="U55" s="19" t="s">
        <v>37</v>
      </c>
      <c r="V55" s="25"/>
      <c r="Z55" s="19" t="s">
        <v>38</v>
      </c>
      <c r="AA55" s="25"/>
      <c r="AC55" s="24"/>
    </row>
    <row r="56" spans="2:29" x14ac:dyDescent="0.25">
      <c r="B56">
        <v>60</v>
      </c>
      <c r="G56">
        <v>60</v>
      </c>
      <c r="L56">
        <v>60</v>
      </c>
      <c r="Q56">
        <v>60</v>
      </c>
      <c r="R56" s="2"/>
      <c r="U56">
        <v>60</v>
      </c>
      <c r="Z56">
        <v>60</v>
      </c>
      <c r="AC56" s="24"/>
    </row>
    <row r="57" spans="2:29" x14ac:dyDescent="0.25">
      <c r="Q57"/>
      <c r="AC57" s="24"/>
    </row>
    <row r="58" spans="2:29" x14ac:dyDescent="0.25">
      <c r="B58" s="19" t="s">
        <v>39</v>
      </c>
      <c r="C58" s="25"/>
      <c r="G58" s="19" t="s">
        <v>40</v>
      </c>
      <c r="H58" s="25"/>
      <c r="L58" s="19" t="s">
        <v>41</v>
      </c>
      <c r="M58" s="25"/>
      <c r="N58" s="25"/>
      <c r="Q58" s="19" t="s">
        <v>42</v>
      </c>
      <c r="R58" s="25"/>
      <c r="U58" s="19" t="s">
        <v>43</v>
      </c>
      <c r="V58" s="25"/>
      <c r="W58" s="25"/>
      <c r="Z58" s="19" t="s">
        <v>44</v>
      </c>
      <c r="AA58" s="25"/>
      <c r="AB58" s="25"/>
      <c r="AC58" s="24"/>
    </row>
    <row r="59" spans="2:29" x14ac:dyDescent="0.25">
      <c r="B59">
        <v>60</v>
      </c>
      <c r="G59">
        <v>60</v>
      </c>
      <c r="L59">
        <v>60</v>
      </c>
      <c r="Q59">
        <v>60</v>
      </c>
      <c r="U59">
        <v>60</v>
      </c>
      <c r="Z59">
        <v>60</v>
      </c>
      <c r="AC59" s="24"/>
    </row>
    <row r="60" spans="2:29" x14ac:dyDescent="0.25">
      <c r="AC60" s="24"/>
    </row>
    <row r="61" spans="2:29" x14ac:dyDescent="0.25">
      <c r="B61" s="5"/>
      <c r="C61" s="5"/>
      <c r="D61" s="5"/>
      <c r="E61" s="5"/>
      <c r="F61" s="5"/>
      <c r="G61" s="5"/>
      <c r="H61" s="5"/>
      <c r="I61" s="5"/>
      <c r="J61" s="5"/>
      <c r="K61" s="5"/>
      <c r="L61" s="5"/>
      <c r="M61" s="5"/>
      <c r="N61" s="5"/>
      <c r="O61" s="5"/>
      <c r="P61" s="5"/>
      <c r="Q61" s="6"/>
      <c r="R61" s="5"/>
      <c r="S61" s="5"/>
      <c r="T61" s="5"/>
      <c r="U61" s="5"/>
      <c r="V61" s="5"/>
      <c r="W61" s="5"/>
      <c r="X61" s="5"/>
      <c r="Y61" s="5"/>
      <c r="Z61" s="5"/>
      <c r="AA61" s="5"/>
      <c r="AB61" s="5"/>
      <c r="AC61" s="30"/>
    </row>
    <row r="62" spans="2:29" x14ac:dyDescent="0.25">
      <c r="AC62" s="24"/>
    </row>
    <row r="63" spans="2:29" x14ac:dyDescent="0.25">
      <c r="B63" s="19" t="s">
        <v>28</v>
      </c>
      <c r="C63" s="25"/>
      <c r="D63" s="25"/>
      <c r="R63" s="19" t="s">
        <v>29</v>
      </c>
      <c r="S63" s="25"/>
      <c r="T63" s="25"/>
      <c r="AC63" s="24"/>
    </row>
    <row r="64" spans="2:29" x14ac:dyDescent="0.25">
      <c r="B64" s="161" t="s">
        <v>662</v>
      </c>
      <c r="C64" s="161"/>
      <c r="D64" s="161"/>
      <c r="E64" s="161"/>
      <c r="F64" s="161"/>
      <c r="G64" s="161"/>
      <c r="H64" s="161"/>
      <c r="I64" s="161"/>
      <c r="J64" s="161"/>
      <c r="K64" s="161"/>
      <c r="L64" s="161"/>
      <c r="M64" s="161"/>
      <c r="N64" s="161"/>
      <c r="O64" s="161"/>
      <c r="P64" s="161"/>
      <c r="Q64" s="8"/>
      <c r="R64" s="161" t="s">
        <v>663</v>
      </c>
      <c r="S64" s="161"/>
      <c r="T64" s="161"/>
      <c r="U64" s="161"/>
      <c r="V64" s="161"/>
      <c r="W64" s="161"/>
      <c r="X64" s="161"/>
      <c r="Y64" s="161"/>
      <c r="Z64" s="161"/>
      <c r="AA64" s="161"/>
      <c r="AB64" s="161"/>
      <c r="AC64" s="161"/>
    </row>
    <row r="65" spans="2:29" x14ac:dyDescent="0.25">
      <c r="AC65" s="24"/>
    </row>
    <row r="66" spans="2:29" x14ac:dyDescent="0.25">
      <c r="B66" s="19" t="s">
        <v>30</v>
      </c>
      <c r="C66" s="25"/>
      <c r="D66" s="25"/>
      <c r="AC66" s="24"/>
    </row>
    <row r="67" spans="2:29" x14ac:dyDescent="0.25">
      <c r="B67">
        <v>0</v>
      </c>
      <c r="AC67" s="24"/>
    </row>
    <row r="68" spans="2:29" x14ac:dyDescent="0.25">
      <c r="AC68" s="24"/>
    </row>
    <row r="69" spans="2:29" x14ac:dyDescent="0.25">
      <c r="B69" s="19" t="s">
        <v>31</v>
      </c>
      <c r="C69" s="25"/>
      <c r="D69" s="25"/>
      <c r="AC69" s="24"/>
    </row>
    <row r="70" spans="2:29" x14ac:dyDescent="0.25">
      <c r="B70">
        <v>120</v>
      </c>
      <c r="C70" t="s">
        <v>80</v>
      </c>
      <c r="AC70" s="24"/>
    </row>
    <row r="71" spans="2:29" x14ac:dyDescent="0.25">
      <c r="AC71" s="24"/>
    </row>
    <row r="72" spans="2:29" x14ac:dyDescent="0.25">
      <c r="B72" s="5"/>
      <c r="C72" s="5"/>
      <c r="D72" s="5"/>
      <c r="E72" s="5"/>
      <c r="F72" s="5"/>
      <c r="G72" s="5"/>
      <c r="H72" s="5"/>
      <c r="I72" s="5"/>
      <c r="J72" s="5"/>
      <c r="K72" s="5"/>
      <c r="L72" s="5"/>
      <c r="M72" s="5"/>
      <c r="N72" s="5"/>
      <c r="O72" s="5"/>
      <c r="P72" s="5"/>
      <c r="Q72" s="6"/>
      <c r="R72" s="5"/>
      <c r="S72" s="5"/>
      <c r="T72" s="5"/>
      <c r="U72" s="5"/>
      <c r="V72" s="5"/>
      <c r="W72" s="5"/>
      <c r="X72" s="5"/>
      <c r="Y72" s="5"/>
      <c r="Z72" s="5"/>
      <c r="AA72" s="5"/>
      <c r="AB72" s="5"/>
      <c r="AC72" s="30"/>
    </row>
    <row r="73" spans="2:29" x14ac:dyDescent="0.25">
      <c r="AC73" s="24"/>
    </row>
    <row r="74" spans="2:29" x14ac:dyDescent="0.25">
      <c r="B74" s="19" t="s">
        <v>32</v>
      </c>
      <c r="C74" s="25"/>
      <c r="D74" s="25"/>
      <c r="E74" s="25"/>
      <c r="AC74" s="24"/>
    </row>
    <row r="75" spans="2:29" x14ac:dyDescent="0.25">
      <c r="AC75" s="24"/>
    </row>
    <row r="76" spans="2:29" x14ac:dyDescent="0.25">
      <c r="AC76" s="24"/>
    </row>
    <row r="77" spans="2:29" x14ac:dyDescent="0.25">
      <c r="B77" s="19" t="s">
        <v>33</v>
      </c>
      <c r="C77" s="25"/>
      <c r="G77" s="19" t="s">
        <v>34</v>
      </c>
      <c r="H77" s="25"/>
      <c r="L77" s="19" t="s">
        <v>35</v>
      </c>
      <c r="M77" s="25"/>
      <c r="Q77" s="19" t="s">
        <v>36</v>
      </c>
      <c r="R77" s="25"/>
      <c r="U77" s="19" t="s">
        <v>37</v>
      </c>
      <c r="V77" s="25"/>
      <c r="Z77" s="19" t="s">
        <v>38</v>
      </c>
      <c r="AA77" s="25"/>
      <c r="AC77" s="24"/>
    </row>
    <row r="78" spans="2:29" x14ac:dyDescent="0.25">
      <c r="B78">
        <v>10</v>
      </c>
      <c r="G78">
        <v>10</v>
      </c>
      <c r="L78">
        <v>10</v>
      </c>
      <c r="Q78">
        <v>10</v>
      </c>
      <c r="R78" s="2"/>
      <c r="U78">
        <v>10</v>
      </c>
      <c r="Z78">
        <v>10</v>
      </c>
      <c r="AC78" s="24"/>
    </row>
    <row r="79" spans="2:29" x14ac:dyDescent="0.25">
      <c r="Q79"/>
      <c r="AC79" s="24"/>
    </row>
    <row r="80" spans="2:29" x14ac:dyDescent="0.25">
      <c r="B80" s="19" t="s">
        <v>39</v>
      </c>
      <c r="C80" s="25"/>
      <c r="G80" s="19" t="s">
        <v>40</v>
      </c>
      <c r="H80" s="25"/>
      <c r="L80" s="19" t="s">
        <v>41</v>
      </c>
      <c r="M80" s="25"/>
      <c r="N80" s="25"/>
      <c r="Q80" s="19" t="s">
        <v>42</v>
      </c>
      <c r="R80" s="25"/>
      <c r="U80" s="19" t="s">
        <v>43</v>
      </c>
      <c r="V80" s="25"/>
      <c r="W80" s="25"/>
      <c r="Z80" s="19" t="s">
        <v>44</v>
      </c>
      <c r="AA80" s="25"/>
      <c r="AB80" s="25"/>
      <c r="AC80" s="24"/>
    </row>
    <row r="81" spans="2:29" x14ac:dyDescent="0.25">
      <c r="B81">
        <v>10</v>
      </c>
      <c r="G81">
        <v>10</v>
      </c>
      <c r="L81">
        <v>10</v>
      </c>
      <c r="Q81">
        <v>10</v>
      </c>
      <c r="U81">
        <v>10</v>
      </c>
      <c r="Z81">
        <v>10</v>
      </c>
      <c r="AC81" s="24"/>
    </row>
  </sheetData>
  <mergeCells count="5">
    <mergeCell ref="B12:AC12"/>
    <mergeCell ref="R21:AC21"/>
    <mergeCell ref="R42:AC42"/>
    <mergeCell ref="B64:P64"/>
    <mergeCell ref="R64:AC64"/>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dimension ref="A2:AC79"/>
  <sheetViews>
    <sheetView topLeftCell="A13"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623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664</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49" t="s">
        <v>665</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7" t="s">
        <v>666</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7" t="s">
        <v>628</v>
      </c>
      <c r="C18" s="14"/>
      <c r="D18" s="14"/>
      <c r="E18" s="14"/>
      <c r="F18" s="14"/>
      <c r="G18" s="14"/>
      <c r="H18" s="14"/>
      <c r="I18" s="14"/>
      <c r="J18" s="14"/>
      <c r="K18" s="14"/>
      <c r="L18" s="14"/>
      <c r="M18" s="14"/>
      <c r="N18" s="14"/>
      <c r="O18" s="14"/>
      <c r="P18" s="14"/>
      <c r="Q18" s="15"/>
      <c r="R18" s="7" t="s">
        <v>644</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7" t="s">
        <v>629</v>
      </c>
      <c r="C21" s="14"/>
      <c r="D21" s="14"/>
      <c r="E21" s="14"/>
      <c r="F21" s="14"/>
      <c r="G21" s="14"/>
      <c r="H21" s="14"/>
      <c r="I21" s="14"/>
      <c r="J21" s="14"/>
      <c r="K21" s="14"/>
      <c r="L21" s="14"/>
      <c r="M21" s="14"/>
      <c r="N21" s="14"/>
      <c r="O21" s="14"/>
      <c r="P21" s="14"/>
      <c r="Q21" s="15"/>
      <c r="R21" s="7" t="s">
        <v>667</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95">
        <v>5000</v>
      </c>
    </row>
    <row r="27" spans="1:29" x14ac:dyDescent="0.25">
      <c r="B27" s="23">
        <v>213</v>
      </c>
      <c r="C27" s="23" t="s">
        <v>141</v>
      </c>
      <c r="AC27" s="95">
        <v>2500</v>
      </c>
    </row>
    <row r="28" spans="1:29" x14ac:dyDescent="0.25">
      <c r="B28" s="23">
        <v>215</v>
      </c>
      <c r="C28" s="23" t="s">
        <v>52</v>
      </c>
      <c r="AC28" s="95">
        <v>3000</v>
      </c>
    </row>
    <row r="29" spans="1:29" x14ac:dyDescent="0.25">
      <c r="B29" s="23">
        <v>272</v>
      </c>
      <c r="C29" s="23" t="s">
        <v>291</v>
      </c>
      <c r="AC29" s="95">
        <v>1666.6666666666667</v>
      </c>
    </row>
    <row r="31" spans="1:29" x14ac:dyDescent="0.25">
      <c r="AA31" s="25"/>
      <c r="AB31" s="26" t="s">
        <v>27</v>
      </c>
      <c r="AC31" s="96">
        <f>SUM(AC26:AC29)</f>
        <v>12166.666666666666</v>
      </c>
    </row>
    <row r="32" spans="1:29" x14ac:dyDescent="0.25">
      <c r="X32" s="28"/>
      <c r="Y32" s="28"/>
      <c r="Z32" s="28"/>
      <c r="AA32" s="28"/>
      <c r="AB32" s="28"/>
      <c r="AC32" s="29"/>
    </row>
    <row r="33" spans="2:29" x14ac:dyDescent="0.25">
      <c r="AC33" s="29"/>
    </row>
    <row r="34" spans="2:29" x14ac:dyDescent="0.25">
      <c r="B34" s="5"/>
      <c r="C34" s="5"/>
      <c r="D34" s="5"/>
      <c r="E34" s="5"/>
      <c r="F34" s="5"/>
      <c r="G34" s="5"/>
      <c r="H34" s="5"/>
      <c r="I34" s="5"/>
      <c r="J34" s="5"/>
      <c r="K34" s="5"/>
      <c r="L34" s="5"/>
      <c r="M34" s="5"/>
      <c r="N34" s="5"/>
      <c r="O34" s="5"/>
      <c r="P34" s="5"/>
      <c r="Q34" s="6"/>
      <c r="R34" s="5"/>
      <c r="S34" s="5"/>
      <c r="T34" s="5"/>
      <c r="U34" s="5"/>
      <c r="V34" s="5"/>
      <c r="W34" s="5"/>
      <c r="X34" s="5"/>
      <c r="Y34" s="5"/>
      <c r="Z34" s="5"/>
      <c r="AA34" s="5"/>
      <c r="AB34" s="5"/>
      <c r="AC34" s="30"/>
    </row>
    <row r="35" spans="2:29" x14ac:dyDescent="0.25">
      <c r="AC35" s="24"/>
    </row>
    <row r="36" spans="2:29" x14ac:dyDescent="0.25">
      <c r="B36" s="19" t="s">
        <v>28</v>
      </c>
      <c r="C36" s="25"/>
      <c r="D36" s="25"/>
      <c r="R36" s="19" t="s">
        <v>29</v>
      </c>
      <c r="S36" s="25"/>
      <c r="T36" s="25"/>
      <c r="AC36" s="24"/>
    </row>
    <row r="37" spans="2:29" s="99" customFormat="1" ht="30" customHeight="1" x14ac:dyDescent="0.25">
      <c r="B37" s="44" t="s">
        <v>668</v>
      </c>
      <c r="Q37" s="100"/>
      <c r="R37" s="154" t="s">
        <v>669</v>
      </c>
      <c r="S37" s="154"/>
      <c r="T37" s="154"/>
      <c r="U37" s="154"/>
      <c r="V37" s="154"/>
      <c r="W37" s="154"/>
      <c r="X37" s="154"/>
      <c r="Y37" s="154"/>
      <c r="Z37" s="154"/>
      <c r="AA37" s="154"/>
      <c r="AB37" s="154"/>
      <c r="AC37" s="154"/>
    </row>
    <row r="38" spans="2:29" x14ac:dyDescent="0.25">
      <c r="AC38" s="24"/>
    </row>
    <row r="39" spans="2:29" x14ac:dyDescent="0.25">
      <c r="B39" s="19" t="s">
        <v>30</v>
      </c>
      <c r="C39" s="25"/>
      <c r="D39" s="25"/>
      <c r="AC39" s="24"/>
    </row>
    <row r="40" spans="2:29" x14ac:dyDescent="0.25">
      <c r="B40">
        <v>0</v>
      </c>
      <c r="AC40" s="24"/>
    </row>
    <row r="41" spans="2:29" x14ac:dyDescent="0.25">
      <c r="AC41" s="24"/>
    </row>
    <row r="42" spans="2:29" x14ac:dyDescent="0.25">
      <c r="B42" s="19" t="s">
        <v>31</v>
      </c>
      <c r="C42" s="25"/>
      <c r="D42" s="25"/>
      <c r="AC42" s="24"/>
    </row>
    <row r="43" spans="2:29" x14ac:dyDescent="0.25">
      <c r="B43">
        <v>8</v>
      </c>
      <c r="C43" t="s">
        <v>80</v>
      </c>
      <c r="AC43" s="24"/>
    </row>
    <row r="44" spans="2:29" x14ac:dyDescent="0.25">
      <c r="AC44" s="24"/>
    </row>
    <row r="45" spans="2:29" x14ac:dyDescent="0.25">
      <c r="B45" s="5"/>
      <c r="C45" s="5"/>
      <c r="D45" s="5"/>
      <c r="E45" s="5"/>
      <c r="F45" s="5"/>
      <c r="G45" s="5"/>
      <c r="H45" s="5"/>
      <c r="I45" s="5"/>
      <c r="J45" s="5"/>
      <c r="K45" s="5"/>
      <c r="L45" s="5"/>
      <c r="M45" s="5"/>
      <c r="N45" s="5"/>
      <c r="O45" s="5"/>
      <c r="P45" s="5"/>
      <c r="Q45" s="6"/>
      <c r="R45" s="5"/>
      <c r="S45" s="5"/>
      <c r="T45" s="5"/>
      <c r="U45" s="5"/>
      <c r="V45" s="5"/>
      <c r="W45" s="5"/>
      <c r="X45" s="5"/>
      <c r="Y45" s="5"/>
      <c r="Z45" s="5"/>
      <c r="AA45" s="5"/>
      <c r="AB45" s="5"/>
      <c r="AC45" s="30"/>
    </row>
    <row r="46" spans="2:29" x14ac:dyDescent="0.25">
      <c r="AC46" s="24"/>
    </row>
    <row r="47" spans="2:29" x14ac:dyDescent="0.25">
      <c r="B47" s="19" t="s">
        <v>32</v>
      </c>
      <c r="C47" s="25"/>
      <c r="D47" s="25"/>
      <c r="E47" s="25"/>
      <c r="AC47" s="24"/>
    </row>
    <row r="48" spans="2:29" x14ac:dyDescent="0.25">
      <c r="AC48" s="24"/>
    </row>
    <row r="49" spans="2:29" x14ac:dyDescent="0.25">
      <c r="AC49" s="24"/>
    </row>
    <row r="50" spans="2:29" x14ac:dyDescent="0.25">
      <c r="B50" s="19" t="s">
        <v>33</v>
      </c>
      <c r="C50" s="25"/>
      <c r="G50" s="19" t="s">
        <v>34</v>
      </c>
      <c r="H50" s="25"/>
      <c r="L50" s="19" t="s">
        <v>35</v>
      </c>
      <c r="M50" s="25"/>
      <c r="Q50" s="19" t="s">
        <v>36</v>
      </c>
      <c r="R50" s="25"/>
      <c r="U50" s="19" t="s">
        <v>37</v>
      </c>
      <c r="V50" s="25"/>
      <c r="Z50" s="19" t="s">
        <v>38</v>
      </c>
      <c r="AA50" s="25"/>
      <c r="AC50" s="24"/>
    </row>
    <row r="51" spans="2:29" x14ac:dyDescent="0.25">
      <c r="B51" t="s">
        <v>80</v>
      </c>
      <c r="G51" t="s">
        <v>80</v>
      </c>
      <c r="L51">
        <v>1</v>
      </c>
      <c r="N51" t="s">
        <v>80</v>
      </c>
      <c r="Q51">
        <v>1</v>
      </c>
      <c r="R51" s="2" t="s">
        <v>80</v>
      </c>
      <c r="T51" t="s">
        <v>80</v>
      </c>
      <c r="U51">
        <v>1</v>
      </c>
      <c r="V51" t="s">
        <v>80</v>
      </c>
      <c r="Z51">
        <v>1</v>
      </c>
      <c r="AC51" s="24"/>
    </row>
    <row r="52" spans="2:29" x14ac:dyDescent="0.25">
      <c r="Q52"/>
      <c r="AC52" s="24"/>
    </row>
    <row r="53" spans="2:29" x14ac:dyDescent="0.25">
      <c r="B53" s="19" t="s">
        <v>39</v>
      </c>
      <c r="C53" s="25"/>
      <c r="G53" s="19" t="s">
        <v>40</v>
      </c>
      <c r="H53" s="25"/>
      <c r="L53" s="19" t="s">
        <v>41</v>
      </c>
      <c r="M53" s="25"/>
      <c r="N53" s="25"/>
      <c r="Q53" s="19" t="s">
        <v>42</v>
      </c>
      <c r="R53" s="25"/>
      <c r="U53" s="19" t="s">
        <v>43</v>
      </c>
      <c r="V53" s="25"/>
      <c r="W53" s="25"/>
      <c r="Z53" s="19" t="s">
        <v>44</v>
      </c>
      <c r="AA53" s="25"/>
      <c r="AB53" s="25"/>
      <c r="AC53" s="24"/>
    </row>
    <row r="54" spans="2:29" x14ac:dyDescent="0.25">
      <c r="B54">
        <v>1</v>
      </c>
      <c r="G54">
        <v>1</v>
      </c>
      <c r="L54">
        <v>1</v>
      </c>
      <c r="Q54" s="2">
        <v>1</v>
      </c>
      <c r="U54" t="s">
        <v>80</v>
      </c>
      <c r="Z54" t="s">
        <v>80</v>
      </c>
      <c r="AC54" s="24"/>
    </row>
    <row r="55" spans="2:29" x14ac:dyDescent="0.25">
      <c r="AC55" s="24"/>
    </row>
    <row r="56" spans="2:29" x14ac:dyDescent="0.25">
      <c r="AC56" s="24"/>
    </row>
    <row r="57" spans="2:29" x14ac:dyDescent="0.25">
      <c r="AC57" s="24"/>
    </row>
    <row r="58" spans="2:29" x14ac:dyDescent="0.25">
      <c r="AC58" s="24"/>
    </row>
    <row r="59" spans="2:29" x14ac:dyDescent="0.25">
      <c r="B59" s="5"/>
      <c r="C59" s="5"/>
      <c r="D59" s="5"/>
      <c r="E59" s="5"/>
      <c r="F59" s="5"/>
      <c r="G59" s="5"/>
      <c r="H59" s="5"/>
      <c r="I59" s="5"/>
      <c r="J59" s="5"/>
      <c r="K59" s="5"/>
      <c r="L59" s="5"/>
      <c r="M59" s="5"/>
      <c r="N59" s="5"/>
      <c r="O59" s="5"/>
      <c r="P59" s="5"/>
      <c r="Q59" s="6"/>
      <c r="R59" s="5"/>
      <c r="S59" s="5"/>
      <c r="T59" s="5"/>
      <c r="U59" s="5"/>
      <c r="V59" s="5"/>
      <c r="W59" s="5"/>
      <c r="X59" s="5"/>
      <c r="Y59" s="5"/>
      <c r="Z59" s="5"/>
      <c r="AA59" s="5"/>
      <c r="AB59" s="5"/>
      <c r="AC59" s="30"/>
    </row>
    <row r="60" spans="2:29" x14ac:dyDescent="0.25">
      <c r="AC60" s="24"/>
    </row>
    <row r="61" spans="2:29" x14ac:dyDescent="0.25">
      <c r="B61" s="19" t="s">
        <v>28</v>
      </c>
      <c r="C61" s="25"/>
      <c r="D61" s="25"/>
      <c r="R61" s="19" t="s">
        <v>29</v>
      </c>
      <c r="S61" s="25"/>
      <c r="T61" s="25"/>
      <c r="AC61" s="24"/>
    </row>
    <row r="62" spans="2:29" x14ac:dyDescent="0.25">
      <c r="B62" s="40" t="s">
        <v>670</v>
      </c>
      <c r="R62" s="40" t="s">
        <v>671</v>
      </c>
      <c r="AC62" s="24"/>
    </row>
    <row r="63" spans="2:29" x14ac:dyDescent="0.25">
      <c r="AC63" s="24"/>
    </row>
    <row r="64" spans="2:29" x14ac:dyDescent="0.25">
      <c r="B64" s="19" t="s">
        <v>30</v>
      </c>
      <c r="C64" s="25"/>
      <c r="D64" s="25"/>
      <c r="AC64" s="24"/>
    </row>
    <row r="65" spans="2:29" x14ac:dyDescent="0.25">
      <c r="B65">
        <v>0</v>
      </c>
      <c r="AC65" s="24"/>
    </row>
    <row r="66" spans="2:29" x14ac:dyDescent="0.25">
      <c r="AC66" s="24"/>
    </row>
    <row r="67" spans="2:29" x14ac:dyDescent="0.25">
      <c r="B67" s="19" t="s">
        <v>31</v>
      </c>
      <c r="C67" s="25"/>
      <c r="D67" s="25"/>
      <c r="AC67" s="24"/>
    </row>
    <row r="68" spans="2:29" x14ac:dyDescent="0.25">
      <c r="B68">
        <v>8</v>
      </c>
      <c r="AC68" s="24"/>
    </row>
    <row r="69" spans="2:29" x14ac:dyDescent="0.25">
      <c r="AC69" s="24"/>
    </row>
    <row r="70" spans="2:29" x14ac:dyDescent="0.25">
      <c r="B70" s="5"/>
      <c r="C70" s="5"/>
      <c r="D70" s="5"/>
      <c r="E70" s="5"/>
      <c r="F70" s="5"/>
      <c r="G70" s="5"/>
      <c r="H70" s="5"/>
      <c r="I70" s="5"/>
      <c r="J70" s="5"/>
      <c r="K70" s="5"/>
      <c r="L70" s="5"/>
      <c r="M70" s="5"/>
      <c r="N70" s="5"/>
      <c r="O70" s="5"/>
      <c r="P70" s="5"/>
      <c r="Q70" s="6"/>
      <c r="R70" s="5"/>
      <c r="S70" s="5"/>
      <c r="T70" s="5"/>
      <c r="U70" s="5"/>
      <c r="V70" s="5"/>
      <c r="W70" s="5"/>
      <c r="X70" s="5"/>
      <c r="Y70" s="5"/>
      <c r="Z70" s="5"/>
      <c r="AA70" s="5"/>
      <c r="AB70" s="5"/>
      <c r="AC70" s="30"/>
    </row>
    <row r="71" spans="2:29" x14ac:dyDescent="0.25">
      <c r="AC71" s="24"/>
    </row>
    <row r="72" spans="2:29" x14ac:dyDescent="0.25">
      <c r="B72" s="19" t="s">
        <v>32</v>
      </c>
      <c r="C72" s="25"/>
      <c r="D72" s="25"/>
      <c r="E72" s="25"/>
      <c r="AC72" s="24"/>
    </row>
    <row r="73" spans="2:29" x14ac:dyDescent="0.25">
      <c r="AC73" s="24"/>
    </row>
    <row r="74" spans="2:29" x14ac:dyDescent="0.25">
      <c r="AC74" s="24"/>
    </row>
    <row r="75" spans="2:29" x14ac:dyDescent="0.25">
      <c r="B75" s="19" t="s">
        <v>33</v>
      </c>
      <c r="C75" s="25"/>
      <c r="G75" s="19" t="s">
        <v>34</v>
      </c>
      <c r="H75" s="25"/>
      <c r="L75" s="19" t="s">
        <v>35</v>
      </c>
      <c r="M75" s="25"/>
      <c r="Q75" s="19" t="s">
        <v>36</v>
      </c>
      <c r="R75" s="25"/>
      <c r="U75" s="19" t="s">
        <v>37</v>
      </c>
      <c r="V75" s="25"/>
      <c r="Z75" s="19" t="s">
        <v>38</v>
      </c>
      <c r="AA75" s="25"/>
      <c r="AC75" s="24"/>
    </row>
    <row r="76" spans="2:29" x14ac:dyDescent="0.25">
      <c r="B76" t="s">
        <v>195</v>
      </c>
      <c r="G76" t="s">
        <v>80</v>
      </c>
      <c r="L76">
        <v>1</v>
      </c>
      <c r="Q76">
        <v>1</v>
      </c>
      <c r="R76" s="2"/>
      <c r="U76">
        <v>1</v>
      </c>
      <c r="Z76">
        <v>1</v>
      </c>
      <c r="AC76" s="24"/>
    </row>
    <row r="77" spans="2:29" x14ac:dyDescent="0.25">
      <c r="Q77"/>
      <c r="AC77" s="24"/>
    </row>
    <row r="78" spans="2:29" x14ac:dyDescent="0.25">
      <c r="B78" s="19" t="s">
        <v>39</v>
      </c>
      <c r="C78" s="25"/>
      <c r="G78" s="19" t="s">
        <v>40</v>
      </c>
      <c r="H78" s="25"/>
      <c r="L78" s="19" t="s">
        <v>41</v>
      </c>
      <c r="M78" s="25"/>
      <c r="N78" s="25"/>
      <c r="Q78" s="19" t="s">
        <v>42</v>
      </c>
      <c r="R78" s="25"/>
      <c r="U78" s="19" t="s">
        <v>43</v>
      </c>
      <c r="V78" s="25"/>
      <c r="W78" s="25"/>
      <c r="Z78" s="19" t="s">
        <v>44</v>
      </c>
      <c r="AA78" s="25"/>
      <c r="AB78" s="25"/>
      <c r="AC78" s="24"/>
    </row>
    <row r="79" spans="2:29" x14ac:dyDescent="0.25">
      <c r="B79">
        <v>1</v>
      </c>
      <c r="G79">
        <v>1</v>
      </c>
      <c r="L79">
        <v>1</v>
      </c>
      <c r="Q79" s="2">
        <v>1</v>
      </c>
      <c r="U79" t="s">
        <v>80</v>
      </c>
      <c r="Z79" t="s">
        <v>80</v>
      </c>
      <c r="AC79" s="24"/>
    </row>
  </sheetData>
  <mergeCells count="2">
    <mergeCell ref="B12:AC12"/>
    <mergeCell ref="R37:AC37"/>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dimension ref="A2:AC79"/>
  <sheetViews>
    <sheetView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623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 customHeight="1" x14ac:dyDescent="0.25">
      <c r="B9" s="7" t="s">
        <v>672</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2.25" customHeight="1" x14ac:dyDescent="0.25">
      <c r="B12" s="149" t="s">
        <v>673</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0.75" customHeight="1" x14ac:dyDescent="0.25">
      <c r="B15" s="149" t="s">
        <v>674</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7" t="s">
        <v>628</v>
      </c>
      <c r="C18" s="14"/>
      <c r="D18" s="14"/>
      <c r="E18" s="14"/>
      <c r="F18" s="14"/>
      <c r="G18" s="14"/>
      <c r="H18" s="14"/>
      <c r="I18" s="14"/>
      <c r="J18" s="14"/>
      <c r="K18" s="14"/>
      <c r="L18" s="14"/>
      <c r="M18" s="14"/>
      <c r="N18" s="14"/>
      <c r="O18" s="14"/>
      <c r="P18" s="14"/>
      <c r="Q18" s="15"/>
      <c r="R18" s="7" t="s">
        <v>644</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31.5" customHeight="1" x14ac:dyDescent="0.25">
      <c r="B21" s="60" t="s">
        <v>210</v>
      </c>
      <c r="C21" s="14"/>
      <c r="D21" s="14"/>
      <c r="E21" s="14"/>
      <c r="F21" s="14"/>
      <c r="G21" s="14"/>
      <c r="H21" s="14"/>
      <c r="I21" s="14"/>
      <c r="J21" s="14"/>
      <c r="K21" s="14"/>
      <c r="L21" s="14"/>
      <c r="M21" s="14"/>
      <c r="N21" s="14"/>
      <c r="O21" s="14"/>
      <c r="P21" s="14"/>
      <c r="Q21" s="15"/>
      <c r="R21" s="149" t="s">
        <v>675</v>
      </c>
      <c r="S21" s="149"/>
      <c r="T21" s="149"/>
      <c r="U21" s="149"/>
      <c r="V21" s="149"/>
      <c r="W21" s="149"/>
      <c r="X21" s="149"/>
      <c r="Y21" s="149"/>
      <c r="Z21" s="149"/>
      <c r="AA21" s="149"/>
      <c r="AB21" s="149"/>
      <c r="AC21" s="149"/>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95">
        <v>5000</v>
      </c>
    </row>
    <row r="27" spans="1:29" s="2" customFormat="1" x14ac:dyDescent="0.25">
      <c r="B27" s="23">
        <v>212</v>
      </c>
      <c r="C27" s="23" t="s">
        <v>64</v>
      </c>
      <c r="AC27" s="95">
        <v>8333.3333333333339</v>
      </c>
    </row>
    <row r="28" spans="1:29" x14ac:dyDescent="0.25">
      <c r="B28" s="23">
        <v>214</v>
      </c>
      <c r="C28" s="23" t="s">
        <v>65</v>
      </c>
      <c r="AC28" s="95">
        <v>2000</v>
      </c>
    </row>
    <row r="29" spans="1:29" x14ac:dyDescent="0.25">
      <c r="B29" s="23">
        <v>215</v>
      </c>
      <c r="C29" s="23" t="s">
        <v>52</v>
      </c>
      <c r="AC29" s="95">
        <v>3000</v>
      </c>
    </row>
    <row r="30" spans="1:29" x14ac:dyDescent="0.25">
      <c r="B30" s="23">
        <v>216</v>
      </c>
      <c r="C30" s="23" t="s">
        <v>53</v>
      </c>
      <c r="AC30" s="95">
        <v>2000.0000000000002</v>
      </c>
    </row>
    <row r="31" spans="1:29" x14ac:dyDescent="0.25">
      <c r="B31" s="23">
        <v>272</v>
      </c>
      <c r="C31" s="23" t="s">
        <v>291</v>
      </c>
      <c r="AC31" s="95">
        <v>1666.6666666666667</v>
      </c>
    </row>
    <row r="32" spans="1:29" x14ac:dyDescent="0.25">
      <c r="B32" s="11">
        <v>334</v>
      </c>
      <c r="C32" s="11" t="s">
        <v>72</v>
      </c>
      <c r="AC32" s="95">
        <v>17000</v>
      </c>
    </row>
    <row r="34" spans="2:29" x14ac:dyDescent="0.25">
      <c r="AA34" s="25"/>
      <c r="AB34" s="26" t="s">
        <v>27</v>
      </c>
      <c r="AC34" s="96">
        <f>SUM(AC26:AC32)</f>
        <v>39000</v>
      </c>
    </row>
    <row r="35" spans="2:29" x14ac:dyDescent="0.25">
      <c r="X35" s="28"/>
      <c r="Y35" s="28"/>
      <c r="Z35" s="28"/>
      <c r="AA35" s="28"/>
      <c r="AB35" s="28"/>
      <c r="AC35" s="29"/>
    </row>
    <row r="36" spans="2:29" x14ac:dyDescent="0.25">
      <c r="AC36" s="29"/>
    </row>
    <row r="37" spans="2:29" x14ac:dyDescent="0.25">
      <c r="B37" s="5"/>
      <c r="C37" s="5"/>
      <c r="D37" s="5"/>
      <c r="E37" s="5"/>
      <c r="F37" s="5"/>
      <c r="G37" s="5"/>
      <c r="H37" s="5"/>
      <c r="I37" s="5"/>
      <c r="J37" s="5"/>
      <c r="K37" s="5"/>
      <c r="L37" s="5"/>
      <c r="M37" s="5"/>
      <c r="N37" s="5"/>
      <c r="O37" s="5"/>
      <c r="P37" s="5"/>
      <c r="Q37" s="6"/>
      <c r="R37" s="5"/>
      <c r="S37" s="5"/>
      <c r="T37" s="5"/>
      <c r="U37" s="5"/>
      <c r="V37" s="5"/>
      <c r="W37" s="5"/>
      <c r="X37" s="5"/>
      <c r="Y37" s="5"/>
      <c r="Z37" s="5"/>
      <c r="AA37" s="5"/>
      <c r="AB37" s="5"/>
      <c r="AC37" s="30"/>
    </row>
    <row r="38" spans="2:29" x14ac:dyDescent="0.25">
      <c r="AC38" s="24"/>
    </row>
    <row r="39" spans="2:29" x14ac:dyDescent="0.25">
      <c r="B39" s="19" t="s">
        <v>28</v>
      </c>
      <c r="C39" s="25"/>
      <c r="D39" s="25"/>
      <c r="R39" s="19" t="s">
        <v>29</v>
      </c>
      <c r="S39" s="25"/>
      <c r="T39" s="25"/>
      <c r="AC39" s="24"/>
    </row>
    <row r="40" spans="2:29" x14ac:dyDescent="0.25">
      <c r="B40" s="40" t="s">
        <v>676</v>
      </c>
      <c r="R40" s="40" t="s">
        <v>677</v>
      </c>
      <c r="AC40" s="24"/>
    </row>
    <row r="41" spans="2:29" x14ac:dyDescent="0.25">
      <c r="AC41" s="24"/>
    </row>
    <row r="42" spans="2:29" x14ac:dyDescent="0.25">
      <c r="B42" s="19" t="s">
        <v>30</v>
      </c>
      <c r="C42" s="25"/>
      <c r="D42" s="25"/>
      <c r="AC42" s="24"/>
    </row>
    <row r="43" spans="2:29" x14ac:dyDescent="0.25">
      <c r="B43">
        <v>0</v>
      </c>
      <c r="AC43" s="24"/>
    </row>
    <row r="44" spans="2:29" x14ac:dyDescent="0.25">
      <c r="AC44" s="24"/>
    </row>
    <row r="45" spans="2:29" x14ac:dyDescent="0.25">
      <c r="B45" s="19" t="s">
        <v>31</v>
      </c>
      <c r="C45" s="25"/>
      <c r="D45" s="25"/>
      <c r="AC45" s="24"/>
    </row>
    <row r="46" spans="2:29" x14ac:dyDescent="0.25">
      <c r="B46">
        <v>600</v>
      </c>
      <c r="C46" t="s">
        <v>80</v>
      </c>
      <c r="AC46" s="24"/>
    </row>
    <row r="47" spans="2:29" x14ac:dyDescent="0.25">
      <c r="AC47" s="24"/>
    </row>
    <row r="48" spans="2:29" x14ac:dyDescent="0.25">
      <c r="B48" s="5"/>
      <c r="C48" s="5"/>
      <c r="D48" s="5"/>
      <c r="E48" s="5"/>
      <c r="F48" s="5"/>
      <c r="G48" s="5"/>
      <c r="H48" s="5"/>
      <c r="I48" s="5"/>
      <c r="J48" s="5"/>
      <c r="K48" s="5"/>
      <c r="L48" s="5"/>
      <c r="M48" s="5"/>
      <c r="N48" s="5"/>
      <c r="O48" s="5"/>
      <c r="P48" s="5"/>
      <c r="Q48" s="6"/>
      <c r="R48" s="5"/>
      <c r="S48" s="5"/>
      <c r="T48" s="5"/>
      <c r="U48" s="5"/>
      <c r="V48" s="5"/>
      <c r="W48" s="5"/>
      <c r="X48" s="5"/>
      <c r="Y48" s="5"/>
      <c r="Z48" s="5"/>
      <c r="AA48" s="5"/>
      <c r="AB48" s="5"/>
      <c r="AC48" s="30"/>
    </row>
    <row r="49" spans="2:29" x14ac:dyDescent="0.25">
      <c r="AC49" s="24"/>
    </row>
    <row r="50" spans="2:29" x14ac:dyDescent="0.25">
      <c r="B50" s="19" t="s">
        <v>32</v>
      </c>
      <c r="C50" s="25"/>
      <c r="D50" s="25"/>
      <c r="E50" s="25"/>
      <c r="AC50" s="24"/>
    </row>
    <row r="51" spans="2:29" x14ac:dyDescent="0.25">
      <c r="AC51" s="24"/>
    </row>
    <row r="52" spans="2:29" x14ac:dyDescent="0.25">
      <c r="AC52" s="24"/>
    </row>
    <row r="53" spans="2:29" x14ac:dyDescent="0.25">
      <c r="B53" s="19" t="s">
        <v>33</v>
      </c>
      <c r="C53" s="25"/>
      <c r="G53" s="19" t="s">
        <v>34</v>
      </c>
      <c r="H53" s="25"/>
      <c r="L53" s="19" t="s">
        <v>35</v>
      </c>
      <c r="M53" s="25"/>
      <c r="Q53" s="19" t="s">
        <v>36</v>
      </c>
      <c r="R53" s="25"/>
      <c r="U53" s="19" t="s">
        <v>37</v>
      </c>
      <c r="V53" s="25"/>
      <c r="Z53" s="19" t="s">
        <v>38</v>
      </c>
      <c r="AA53" s="25"/>
      <c r="AC53" s="24"/>
    </row>
    <row r="54" spans="2:29" x14ac:dyDescent="0.25">
      <c r="B54">
        <v>50</v>
      </c>
      <c r="G54">
        <v>50</v>
      </c>
      <c r="L54">
        <v>50</v>
      </c>
      <c r="Q54">
        <v>50</v>
      </c>
      <c r="R54" s="2"/>
      <c r="U54">
        <v>50</v>
      </c>
      <c r="Z54">
        <v>50</v>
      </c>
      <c r="AC54" s="24"/>
    </row>
    <row r="55" spans="2:29" x14ac:dyDescent="0.25">
      <c r="Q55"/>
      <c r="AC55" s="24"/>
    </row>
    <row r="56" spans="2:29" x14ac:dyDescent="0.25">
      <c r="Q56"/>
      <c r="AC56" s="24"/>
    </row>
    <row r="57" spans="2:29" x14ac:dyDescent="0.25">
      <c r="B57" s="19" t="s">
        <v>39</v>
      </c>
      <c r="C57" s="25"/>
      <c r="G57" s="19" t="s">
        <v>40</v>
      </c>
      <c r="H57" s="25"/>
      <c r="L57" s="19" t="s">
        <v>41</v>
      </c>
      <c r="M57" s="25"/>
      <c r="N57" s="25"/>
      <c r="Q57" s="19" t="s">
        <v>42</v>
      </c>
      <c r="R57" s="25"/>
      <c r="U57" s="19" t="s">
        <v>43</v>
      </c>
      <c r="V57" s="25"/>
      <c r="W57" s="25"/>
      <c r="Z57" s="19" t="s">
        <v>44</v>
      </c>
      <c r="AA57" s="25"/>
      <c r="AB57" s="25"/>
      <c r="AC57" s="24"/>
    </row>
    <row r="58" spans="2:29" x14ac:dyDescent="0.25">
      <c r="B58">
        <v>50</v>
      </c>
      <c r="G58">
        <v>50</v>
      </c>
      <c r="L58">
        <v>50</v>
      </c>
      <c r="Q58">
        <v>50</v>
      </c>
      <c r="U58">
        <v>50</v>
      </c>
      <c r="Z58">
        <v>50</v>
      </c>
      <c r="AC58" s="24"/>
    </row>
    <row r="59" spans="2:29" x14ac:dyDescent="0.25">
      <c r="B59" s="5"/>
      <c r="C59" s="5"/>
      <c r="D59" s="5"/>
      <c r="E59" s="5"/>
      <c r="F59" s="5"/>
      <c r="G59" s="5"/>
      <c r="H59" s="5"/>
      <c r="I59" s="5"/>
      <c r="J59" s="5"/>
      <c r="K59" s="5"/>
      <c r="L59" s="5"/>
      <c r="M59" s="5"/>
      <c r="N59" s="5"/>
      <c r="O59" s="5"/>
      <c r="P59" s="5"/>
      <c r="Q59" s="6"/>
      <c r="R59" s="5"/>
      <c r="S59" s="5"/>
      <c r="T59" s="5"/>
      <c r="U59" s="5"/>
      <c r="V59" s="5"/>
      <c r="W59" s="5"/>
      <c r="X59" s="5"/>
      <c r="Y59" s="5"/>
      <c r="Z59" s="5"/>
      <c r="AA59" s="5"/>
      <c r="AB59" s="5"/>
      <c r="AC59" s="30"/>
    </row>
    <row r="60" spans="2:29" x14ac:dyDescent="0.25">
      <c r="AC60" s="24"/>
    </row>
    <row r="61" spans="2:29" x14ac:dyDescent="0.25">
      <c r="B61" s="19" t="s">
        <v>28</v>
      </c>
      <c r="C61" s="25"/>
      <c r="D61" s="25"/>
      <c r="R61" s="19" t="s">
        <v>29</v>
      </c>
      <c r="S61" s="25"/>
      <c r="T61" s="25"/>
      <c r="AC61" s="24"/>
    </row>
    <row r="62" spans="2:29" x14ac:dyDescent="0.25">
      <c r="B62" s="40" t="s">
        <v>678</v>
      </c>
      <c r="R62" s="40" t="s">
        <v>679</v>
      </c>
      <c r="AC62" s="24"/>
    </row>
    <row r="63" spans="2:29" x14ac:dyDescent="0.25">
      <c r="AC63" s="24"/>
    </row>
    <row r="64" spans="2:29" x14ac:dyDescent="0.25">
      <c r="B64" s="19" t="s">
        <v>30</v>
      </c>
      <c r="C64" s="25"/>
      <c r="D64" s="25"/>
      <c r="AC64" s="24"/>
    </row>
    <row r="65" spans="2:29" x14ac:dyDescent="0.25">
      <c r="B65">
        <v>0</v>
      </c>
      <c r="AC65" s="24"/>
    </row>
    <row r="66" spans="2:29" x14ac:dyDescent="0.25">
      <c r="AC66" s="24"/>
    </row>
    <row r="67" spans="2:29" x14ac:dyDescent="0.25">
      <c r="B67" s="19" t="s">
        <v>31</v>
      </c>
      <c r="C67" s="25"/>
      <c r="D67" s="25"/>
      <c r="AC67" s="24"/>
    </row>
    <row r="68" spans="2:29" x14ac:dyDescent="0.25">
      <c r="B68">
        <v>440</v>
      </c>
      <c r="C68" t="s">
        <v>80</v>
      </c>
      <c r="AC68" s="24"/>
    </row>
    <row r="69" spans="2:29" x14ac:dyDescent="0.25">
      <c r="C69" s="28"/>
      <c r="AC69" s="24"/>
    </row>
    <row r="70" spans="2:29" x14ac:dyDescent="0.25">
      <c r="B70" s="5"/>
      <c r="C70" s="5"/>
      <c r="D70" s="5"/>
      <c r="E70" s="5"/>
      <c r="F70" s="5"/>
      <c r="G70" s="5"/>
      <c r="H70" s="5"/>
      <c r="I70" s="5"/>
      <c r="J70" s="5"/>
      <c r="K70" s="5"/>
      <c r="L70" s="5"/>
      <c r="M70" s="5"/>
      <c r="N70" s="5"/>
      <c r="O70" s="5"/>
      <c r="P70" s="5"/>
      <c r="Q70" s="6"/>
      <c r="R70" s="5"/>
      <c r="S70" s="5"/>
      <c r="T70" s="5"/>
      <c r="U70" s="5"/>
      <c r="V70" s="5"/>
      <c r="W70" s="5"/>
      <c r="X70" s="5"/>
      <c r="Y70" s="5"/>
      <c r="Z70" s="5"/>
      <c r="AA70" s="5"/>
      <c r="AB70" s="5"/>
      <c r="AC70" s="30"/>
    </row>
    <row r="71" spans="2:29" x14ac:dyDescent="0.25">
      <c r="AC71" s="24"/>
    </row>
    <row r="72" spans="2:29" x14ac:dyDescent="0.25">
      <c r="B72" s="19" t="s">
        <v>32</v>
      </c>
      <c r="C72" s="25"/>
      <c r="D72" s="25"/>
      <c r="E72" s="25"/>
      <c r="AC72" s="24"/>
    </row>
    <row r="73" spans="2:29" x14ac:dyDescent="0.25">
      <c r="AC73" s="24"/>
    </row>
    <row r="74" spans="2:29" x14ac:dyDescent="0.25">
      <c r="AC74" s="24"/>
    </row>
    <row r="75" spans="2:29" x14ac:dyDescent="0.25">
      <c r="B75" s="19" t="s">
        <v>33</v>
      </c>
      <c r="C75" s="25"/>
      <c r="G75" s="19" t="s">
        <v>34</v>
      </c>
      <c r="H75" s="25"/>
      <c r="L75" s="19" t="s">
        <v>35</v>
      </c>
      <c r="M75" s="25"/>
      <c r="Q75" s="19" t="s">
        <v>36</v>
      </c>
      <c r="R75" s="25"/>
      <c r="U75" s="19" t="s">
        <v>37</v>
      </c>
      <c r="V75" s="25"/>
      <c r="Z75" s="19" t="s">
        <v>38</v>
      </c>
      <c r="AA75" s="25"/>
      <c r="AC75" s="24"/>
    </row>
    <row r="76" spans="2:29" x14ac:dyDescent="0.25">
      <c r="B76">
        <v>40</v>
      </c>
      <c r="G76">
        <v>40</v>
      </c>
      <c r="L76">
        <v>40</v>
      </c>
      <c r="P76" t="s">
        <v>80</v>
      </c>
      <c r="Q76">
        <v>40</v>
      </c>
      <c r="R76" s="2"/>
      <c r="U76">
        <v>40</v>
      </c>
      <c r="Z76">
        <v>40</v>
      </c>
      <c r="AC76" s="24"/>
    </row>
    <row r="77" spans="2:29" x14ac:dyDescent="0.25">
      <c r="Q77"/>
      <c r="AC77" s="24"/>
    </row>
    <row r="78" spans="2:29" x14ac:dyDescent="0.25">
      <c r="B78" s="19" t="s">
        <v>39</v>
      </c>
      <c r="C78" s="25"/>
      <c r="G78" s="19" t="s">
        <v>40</v>
      </c>
      <c r="H78" s="25"/>
      <c r="L78" s="19" t="s">
        <v>41</v>
      </c>
      <c r="M78" s="25"/>
      <c r="N78" s="25"/>
      <c r="Q78" s="19" t="s">
        <v>42</v>
      </c>
      <c r="R78" s="25"/>
      <c r="U78" s="19" t="s">
        <v>43</v>
      </c>
      <c r="V78" s="25"/>
      <c r="W78" s="25"/>
      <c r="Z78" s="19" t="s">
        <v>44</v>
      </c>
      <c r="AA78" s="25"/>
      <c r="AB78" s="25"/>
      <c r="AC78" s="24"/>
    </row>
    <row r="79" spans="2:29" x14ac:dyDescent="0.25">
      <c r="B79">
        <v>40</v>
      </c>
      <c r="G79">
        <v>40</v>
      </c>
      <c r="L79">
        <v>20</v>
      </c>
      <c r="Q79">
        <v>20</v>
      </c>
      <c r="U79">
        <v>40</v>
      </c>
      <c r="Z79">
        <v>40</v>
      </c>
      <c r="AC79" s="24"/>
    </row>
  </sheetData>
  <mergeCells count="3">
    <mergeCell ref="B12:AC12"/>
    <mergeCell ref="B15:AC15"/>
    <mergeCell ref="R21:AC21"/>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dimension ref="A2:AC96"/>
  <sheetViews>
    <sheetView topLeftCell="A37" workbookViewId="0">
      <selection activeCell="A54" sqref="A54:IV54"/>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623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680</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46.5" customHeight="1" x14ac:dyDescent="0.25">
      <c r="B12" s="133" t="s">
        <v>681</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1.5" customHeight="1" x14ac:dyDescent="0.25">
      <c r="B15" s="133" t="s">
        <v>682</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0.75" customHeight="1" x14ac:dyDescent="0.25">
      <c r="B18" s="33" t="s">
        <v>683</v>
      </c>
      <c r="C18" s="14"/>
      <c r="D18" s="14"/>
      <c r="E18" s="14"/>
      <c r="F18" s="14"/>
      <c r="G18" s="14"/>
      <c r="H18" s="14"/>
      <c r="I18" s="14"/>
      <c r="J18" s="14"/>
      <c r="K18" s="14"/>
      <c r="L18" s="14"/>
      <c r="M18" s="14"/>
      <c r="N18" s="14"/>
      <c r="O18" s="14"/>
      <c r="P18" s="14"/>
      <c r="Q18" s="15"/>
      <c r="R18" s="133" t="s">
        <v>684</v>
      </c>
      <c r="S18" s="133"/>
      <c r="T18" s="133"/>
      <c r="U18" s="133"/>
      <c r="V18" s="133"/>
      <c r="W18" s="133"/>
      <c r="X18" s="133"/>
      <c r="Y18" s="133"/>
      <c r="Z18" s="133"/>
      <c r="AA18" s="133"/>
      <c r="AB18" s="133"/>
      <c r="AC18" s="13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32.25" customHeight="1" x14ac:dyDescent="0.25">
      <c r="B21" s="33" t="s">
        <v>210</v>
      </c>
      <c r="C21" s="14"/>
      <c r="D21" s="14"/>
      <c r="E21" s="14"/>
      <c r="F21" s="14"/>
      <c r="G21" s="14"/>
      <c r="H21" s="14"/>
      <c r="I21" s="14"/>
      <c r="J21" s="14"/>
      <c r="K21" s="14"/>
      <c r="L21" s="14"/>
      <c r="M21" s="14"/>
      <c r="N21" s="14"/>
      <c r="O21" s="14"/>
      <c r="P21" s="14"/>
      <c r="Q21" s="15"/>
      <c r="R21" s="159" t="s">
        <v>685</v>
      </c>
      <c r="S21" s="159"/>
      <c r="T21" s="159"/>
      <c r="U21" s="159"/>
      <c r="V21" s="159"/>
      <c r="W21" s="159"/>
      <c r="X21" s="159"/>
      <c r="Y21" s="159"/>
      <c r="Z21" s="159"/>
      <c r="AA21" s="159"/>
      <c r="AB21" s="159"/>
      <c r="AC21" s="159"/>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95">
        <v>5000</v>
      </c>
    </row>
    <row r="27" spans="1:29" x14ac:dyDescent="0.25">
      <c r="B27" s="23">
        <v>214</v>
      </c>
      <c r="C27" s="23" t="s">
        <v>65</v>
      </c>
      <c r="AC27" s="95">
        <v>2000</v>
      </c>
    </row>
    <row r="28" spans="1:29" x14ac:dyDescent="0.25">
      <c r="B28" s="23">
        <v>215</v>
      </c>
      <c r="C28" s="23" t="s">
        <v>52</v>
      </c>
      <c r="AC28" s="95">
        <v>3000</v>
      </c>
    </row>
    <row r="29" spans="1:29" x14ac:dyDescent="0.25">
      <c r="B29" s="23">
        <v>216</v>
      </c>
      <c r="C29" s="23" t="s">
        <v>53</v>
      </c>
      <c r="AC29" s="95">
        <v>2000.0000000000002</v>
      </c>
    </row>
    <row r="30" spans="1:29" x14ac:dyDescent="0.25">
      <c r="B30" s="23">
        <v>221</v>
      </c>
      <c r="C30" s="23" t="s">
        <v>66</v>
      </c>
      <c r="AC30" s="95">
        <v>1666.6666666666667</v>
      </c>
    </row>
    <row r="31" spans="1:29" x14ac:dyDescent="0.25">
      <c r="B31" s="23">
        <v>244</v>
      </c>
      <c r="C31" s="23" t="s">
        <v>370</v>
      </c>
      <c r="AC31" s="95">
        <v>2500</v>
      </c>
    </row>
    <row r="32" spans="1:29" x14ac:dyDescent="0.25">
      <c r="B32" s="23">
        <v>247</v>
      </c>
      <c r="C32" s="23" t="s">
        <v>230</v>
      </c>
      <c r="AC32" s="95">
        <v>3100</v>
      </c>
    </row>
    <row r="33" spans="2:29" x14ac:dyDescent="0.25">
      <c r="B33" s="11">
        <v>249</v>
      </c>
      <c r="C33" s="11" t="s">
        <v>166</v>
      </c>
      <c r="AC33" s="95">
        <v>5000</v>
      </c>
    </row>
    <row r="34" spans="2:29" x14ac:dyDescent="0.25">
      <c r="B34" s="11">
        <v>251</v>
      </c>
      <c r="C34" s="11" t="s">
        <v>686</v>
      </c>
      <c r="AC34" s="95">
        <v>15000</v>
      </c>
    </row>
    <row r="35" spans="2:29" x14ac:dyDescent="0.25">
      <c r="B35" s="11">
        <v>255</v>
      </c>
      <c r="C35" s="11" t="s">
        <v>687</v>
      </c>
      <c r="AC35" s="95">
        <v>49999.999999999993</v>
      </c>
    </row>
    <row r="36" spans="2:29" x14ac:dyDescent="0.25">
      <c r="B36" s="11">
        <v>291</v>
      </c>
      <c r="C36" s="23" t="s">
        <v>282</v>
      </c>
      <c r="AC36" s="95">
        <v>1250</v>
      </c>
    </row>
    <row r="37" spans="2:29" x14ac:dyDescent="0.25">
      <c r="B37" s="11">
        <v>318</v>
      </c>
      <c r="C37" s="11" t="s">
        <v>70</v>
      </c>
      <c r="AC37" s="95">
        <v>1000</v>
      </c>
    </row>
    <row r="38" spans="2:29" x14ac:dyDescent="0.25">
      <c r="B38" s="11">
        <v>333</v>
      </c>
      <c r="C38" s="11" t="s">
        <v>142</v>
      </c>
      <c r="AC38" s="95">
        <f>300000+230000</f>
        <v>530000</v>
      </c>
    </row>
    <row r="39" spans="2:29" x14ac:dyDescent="0.25">
      <c r="B39" s="23">
        <v>361</v>
      </c>
      <c r="C39" s="23" t="s">
        <v>125</v>
      </c>
      <c r="AC39" s="95">
        <v>8333.3333333333321</v>
      </c>
    </row>
    <row r="40" spans="2:29" x14ac:dyDescent="0.25">
      <c r="B40" s="11">
        <v>363</v>
      </c>
      <c r="C40" s="11" t="s">
        <v>112</v>
      </c>
      <c r="AC40" s="95">
        <v>12500</v>
      </c>
    </row>
    <row r="41" spans="2:29" x14ac:dyDescent="0.25">
      <c r="B41" s="11">
        <v>364</v>
      </c>
      <c r="C41" s="11" t="s">
        <v>458</v>
      </c>
      <c r="AC41" s="95">
        <v>2000</v>
      </c>
    </row>
    <row r="42" spans="2:29" x14ac:dyDescent="0.25">
      <c r="B42" s="11">
        <v>371</v>
      </c>
      <c r="C42" s="11" t="s">
        <v>19</v>
      </c>
      <c r="AC42" s="95">
        <f>5000+15000</f>
        <v>20000</v>
      </c>
    </row>
    <row r="43" spans="2:29" x14ac:dyDescent="0.25">
      <c r="B43" s="11">
        <v>372</v>
      </c>
      <c r="C43" s="11" t="s">
        <v>20</v>
      </c>
      <c r="AC43" s="95">
        <v>5000</v>
      </c>
    </row>
    <row r="44" spans="2:29" x14ac:dyDescent="0.25">
      <c r="B44" s="11">
        <v>375</v>
      </c>
      <c r="C44" s="11" t="s">
        <v>21</v>
      </c>
      <c r="AC44" s="95">
        <f>5000+5000</f>
        <v>10000</v>
      </c>
    </row>
    <row r="45" spans="2:29" x14ac:dyDescent="0.25">
      <c r="B45" s="11">
        <v>562</v>
      </c>
      <c r="C45" s="11" t="s">
        <v>688</v>
      </c>
      <c r="AC45" s="95">
        <f>650000-230000-15000-5000</f>
        <v>400000</v>
      </c>
    </row>
    <row r="47" spans="2:29" x14ac:dyDescent="0.25">
      <c r="AA47" s="25"/>
      <c r="AB47" s="26" t="s">
        <v>27</v>
      </c>
      <c r="AC47" s="96">
        <f>SUM(AC26:AC45)</f>
        <v>1079350</v>
      </c>
    </row>
    <row r="48" spans="2:29" x14ac:dyDescent="0.25">
      <c r="X48" s="28"/>
      <c r="Y48" s="28"/>
      <c r="Z48" s="28"/>
      <c r="AA48" s="28"/>
      <c r="AB48" s="28"/>
      <c r="AC48" s="29"/>
    </row>
    <row r="49" spans="2:29" x14ac:dyDescent="0.25">
      <c r="AC49" s="29"/>
    </row>
    <row r="50" spans="2:29" x14ac:dyDescent="0.25">
      <c r="AC50" s="29"/>
    </row>
    <row r="51" spans="2:29" x14ac:dyDescent="0.25">
      <c r="AC51" s="29"/>
    </row>
    <row r="52" spans="2:29" x14ac:dyDescent="0.25">
      <c r="AC52" s="29"/>
    </row>
    <row r="53" spans="2:29" x14ac:dyDescent="0.25">
      <c r="AC53" s="29"/>
    </row>
    <row r="54" spans="2:29" x14ac:dyDescent="0.25">
      <c r="B54" s="5"/>
      <c r="C54" s="5"/>
      <c r="D54" s="5"/>
      <c r="E54" s="5"/>
      <c r="F54" s="5"/>
      <c r="G54" s="5"/>
      <c r="H54" s="5"/>
      <c r="I54" s="5"/>
      <c r="J54" s="5"/>
      <c r="K54" s="5"/>
      <c r="L54" s="5"/>
      <c r="M54" s="5"/>
      <c r="N54" s="5"/>
      <c r="O54" s="5"/>
      <c r="P54" s="5"/>
      <c r="Q54" s="6"/>
      <c r="R54" s="5"/>
      <c r="S54" s="5"/>
      <c r="T54" s="5"/>
      <c r="U54" s="5"/>
      <c r="V54" s="5"/>
      <c r="W54" s="5"/>
      <c r="X54" s="5"/>
      <c r="Y54" s="5"/>
      <c r="Z54" s="5"/>
      <c r="AA54" s="5"/>
      <c r="AB54" s="5"/>
      <c r="AC54" s="30"/>
    </row>
    <row r="55" spans="2:29" x14ac:dyDescent="0.25">
      <c r="AC55" s="24"/>
    </row>
    <row r="56" spans="2:29" x14ac:dyDescent="0.25">
      <c r="B56" s="19" t="s">
        <v>28</v>
      </c>
      <c r="C56" s="25"/>
      <c r="D56" s="25"/>
      <c r="R56" s="19" t="s">
        <v>29</v>
      </c>
      <c r="S56" s="25"/>
      <c r="T56" s="25"/>
      <c r="AC56" s="24"/>
    </row>
    <row r="57" spans="2:29" x14ac:dyDescent="0.25">
      <c r="B57" s="40" t="s">
        <v>689</v>
      </c>
      <c r="R57" s="40" t="s">
        <v>690</v>
      </c>
      <c r="AC57" s="24"/>
    </row>
    <row r="58" spans="2:29" x14ac:dyDescent="0.25">
      <c r="AC58" s="24"/>
    </row>
    <row r="59" spans="2:29" x14ac:dyDescent="0.25">
      <c r="B59" s="19" t="s">
        <v>30</v>
      </c>
      <c r="C59" s="25"/>
      <c r="D59" s="25"/>
      <c r="AC59" s="24"/>
    </row>
    <row r="60" spans="2:29" x14ac:dyDescent="0.25">
      <c r="B60">
        <v>0</v>
      </c>
      <c r="AC60" s="24"/>
    </row>
    <row r="61" spans="2:29" x14ac:dyDescent="0.25">
      <c r="AC61" s="24"/>
    </row>
    <row r="62" spans="2:29" x14ac:dyDescent="0.25">
      <c r="B62" s="19" t="s">
        <v>31</v>
      </c>
      <c r="C62" s="25"/>
      <c r="D62" s="25"/>
      <c r="AC62" s="24"/>
    </row>
    <row r="63" spans="2:29" x14ac:dyDescent="0.25">
      <c r="B63">
        <v>40</v>
      </c>
      <c r="C63" t="s">
        <v>80</v>
      </c>
      <c r="AC63" s="24"/>
    </row>
    <row r="64" spans="2:29" x14ac:dyDescent="0.25">
      <c r="B64" t="s">
        <v>80</v>
      </c>
      <c r="C64" t="s">
        <v>80</v>
      </c>
      <c r="AC64" s="24"/>
    </row>
    <row r="65" spans="2:29" x14ac:dyDescent="0.25">
      <c r="B65" s="5"/>
      <c r="C65" s="5"/>
      <c r="D65" s="5"/>
      <c r="E65" s="5"/>
      <c r="F65" s="5"/>
      <c r="G65" s="5"/>
      <c r="H65" s="5"/>
      <c r="I65" s="5"/>
      <c r="J65" s="5"/>
      <c r="K65" s="5"/>
      <c r="L65" s="5"/>
      <c r="M65" s="5"/>
      <c r="N65" s="5"/>
      <c r="O65" s="5"/>
      <c r="P65" s="5"/>
      <c r="Q65" s="6"/>
      <c r="R65" s="5"/>
      <c r="S65" s="5"/>
      <c r="T65" s="5"/>
      <c r="U65" s="5"/>
      <c r="V65" s="5"/>
      <c r="W65" s="5"/>
      <c r="X65" s="5"/>
      <c r="Y65" s="5"/>
      <c r="Z65" s="5"/>
      <c r="AA65" s="5"/>
      <c r="AB65" s="5"/>
      <c r="AC65" s="30"/>
    </row>
    <row r="66" spans="2:29" x14ac:dyDescent="0.25">
      <c r="AC66" s="24"/>
    </row>
    <row r="67" spans="2:29" x14ac:dyDescent="0.25">
      <c r="B67" s="19" t="s">
        <v>32</v>
      </c>
      <c r="C67" s="25"/>
      <c r="D67" s="25"/>
      <c r="E67" s="25"/>
      <c r="AC67" s="24"/>
    </row>
    <row r="68" spans="2:29" x14ac:dyDescent="0.25">
      <c r="AC68" s="24"/>
    </row>
    <row r="69" spans="2:29" x14ac:dyDescent="0.25">
      <c r="AC69" s="24"/>
    </row>
    <row r="70" spans="2:29" x14ac:dyDescent="0.25">
      <c r="B70" s="19" t="s">
        <v>33</v>
      </c>
      <c r="C70" s="25"/>
      <c r="G70" s="19" t="s">
        <v>34</v>
      </c>
      <c r="H70" s="25"/>
      <c r="L70" s="19" t="s">
        <v>35</v>
      </c>
      <c r="M70" s="25"/>
      <c r="Q70" s="19" t="s">
        <v>36</v>
      </c>
      <c r="R70" s="25"/>
      <c r="U70" s="19" t="s">
        <v>37</v>
      </c>
      <c r="V70" s="25"/>
      <c r="Z70" s="19" t="s">
        <v>38</v>
      </c>
      <c r="AA70" s="25"/>
      <c r="AC70" s="24"/>
    </row>
    <row r="71" spans="2:29" x14ac:dyDescent="0.25">
      <c r="B71">
        <v>0</v>
      </c>
      <c r="G71">
        <v>2</v>
      </c>
      <c r="L71">
        <v>3</v>
      </c>
      <c r="Q71">
        <v>3</v>
      </c>
      <c r="R71" s="2"/>
      <c r="U71">
        <v>2</v>
      </c>
      <c r="Z71">
        <v>3</v>
      </c>
      <c r="AC71" s="24"/>
    </row>
    <row r="72" spans="2:29" x14ac:dyDescent="0.25">
      <c r="Q72"/>
      <c r="AC72" s="24"/>
    </row>
    <row r="73" spans="2:29" x14ac:dyDescent="0.25">
      <c r="B73" s="19" t="s">
        <v>39</v>
      </c>
      <c r="C73" s="25"/>
      <c r="G73" s="19" t="s">
        <v>40</v>
      </c>
      <c r="H73" s="25"/>
      <c r="L73" s="19" t="s">
        <v>41</v>
      </c>
      <c r="M73" s="25"/>
      <c r="N73" s="25"/>
      <c r="Q73" s="19" t="s">
        <v>42</v>
      </c>
      <c r="R73" s="25"/>
      <c r="U73" s="19" t="s">
        <v>43</v>
      </c>
      <c r="V73" s="25"/>
      <c r="W73" s="25"/>
      <c r="Z73" s="19" t="s">
        <v>44</v>
      </c>
      <c r="AA73" s="25"/>
      <c r="AB73" s="25"/>
      <c r="AC73" s="24"/>
    </row>
    <row r="74" spans="2:29" x14ac:dyDescent="0.25">
      <c r="B74">
        <v>2</v>
      </c>
      <c r="G74">
        <v>5</v>
      </c>
      <c r="L74">
        <v>5</v>
      </c>
      <c r="Q74">
        <v>5</v>
      </c>
      <c r="U74">
        <v>5</v>
      </c>
      <c r="Z74">
        <v>5</v>
      </c>
      <c r="AC74" s="24"/>
    </row>
    <row r="75" spans="2:29" x14ac:dyDescent="0.25">
      <c r="AC75" s="24"/>
    </row>
    <row r="76" spans="2:29" x14ac:dyDescent="0.25">
      <c r="B76" s="5"/>
      <c r="C76" s="5"/>
      <c r="D76" s="5"/>
      <c r="E76" s="5"/>
      <c r="F76" s="5"/>
      <c r="G76" s="5"/>
      <c r="H76" s="5"/>
      <c r="I76" s="5"/>
      <c r="J76" s="5"/>
      <c r="K76" s="5"/>
      <c r="L76" s="5"/>
      <c r="M76" s="5"/>
      <c r="N76" s="5"/>
      <c r="O76" s="5"/>
      <c r="P76" s="5"/>
      <c r="Q76" s="6"/>
      <c r="R76" s="5"/>
      <c r="S76" s="5"/>
      <c r="T76" s="5"/>
      <c r="U76" s="5"/>
      <c r="V76" s="5"/>
      <c r="W76" s="5"/>
      <c r="X76" s="5"/>
      <c r="Y76" s="5"/>
      <c r="Z76" s="5"/>
      <c r="AA76" s="5"/>
      <c r="AB76" s="5"/>
      <c r="AC76" s="30"/>
    </row>
    <row r="77" spans="2:29" x14ac:dyDescent="0.25">
      <c r="AC77" s="24"/>
    </row>
    <row r="78" spans="2:29" x14ac:dyDescent="0.25">
      <c r="B78" s="19" t="s">
        <v>28</v>
      </c>
      <c r="C78" s="25"/>
      <c r="D78" s="25"/>
      <c r="R78" s="19" t="s">
        <v>29</v>
      </c>
      <c r="S78" s="25"/>
      <c r="T78" s="25"/>
      <c r="AC78" s="24"/>
    </row>
    <row r="79" spans="2:29" ht="30" customHeight="1" x14ac:dyDescent="0.25">
      <c r="B79" s="44" t="s">
        <v>691</v>
      </c>
      <c r="C79" s="7"/>
      <c r="D79" s="7"/>
      <c r="E79" s="7"/>
      <c r="F79" s="7"/>
      <c r="G79" s="7"/>
      <c r="H79" s="7"/>
      <c r="I79" s="7"/>
      <c r="J79" s="7"/>
      <c r="K79" s="7"/>
      <c r="L79" s="7"/>
      <c r="M79" s="7"/>
      <c r="N79" s="7"/>
      <c r="O79" s="7"/>
      <c r="P79" s="7"/>
      <c r="Q79" s="8"/>
      <c r="R79" s="138" t="s">
        <v>692</v>
      </c>
      <c r="S79" s="138"/>
      <c r="T79" s="138"/>
      <c r="U79" s="138"/>
      <c r="V79" s="138"/>
      <c r="W79" s="138"/>
      <c r="X79" s="138"/>
      <c r="Y79" s="138"/>
      <c r="Z79" s="138"/>
      <c r="AA79" s="138"/>
      <c r="AB79" s="138"/>
      <c r="AC79" s="138"/>
    </row>
    <row r="80" spans="2:29" x14ac:dyDescent="0.25">
      <c r="AC80" s="24"/>
    </row>
    <row r="81" spans="2:29" x14ac:dyDescent="0.25">
      <c r="B81" s="19" t="s">
        <v>30</v>
      </c>
      <c r="C81" s="25"/>
      <c r="D81" s="25"/>
      <c r="AC81" s="24"/>
    </row>
    <row r="82" spans="2:29" x14ac:dyDescent="0.25">
      <c r="B82">
        <v>0</v>
      </c>
      <c r="AC82" s="24"/>
    </row>
    <row r="83" spans="2:29" x14ac:dyDescent="0.25">
      <c r="AC83" s="24"/>
    </row>
    <row r="84" spans="2:29" x14ac:dyDescent="0.25">
      <c r="B84" s="19" t="s">
        <v>31</v>
      </c>
      <c r="C84" s="25"/>
      <c r="D84" s="25"/>
      <c r="AC84" s="24"/>
    </row>
    <row r="85" spans="2:29" x14ac:dyDescent="0.25">
      <c r="B85">
        <v>336</v>
      </c>
      <c r="C85">
        <v>0</v>
      </c>
      <c r="AC85" s="24"/>
    </row>
    <row r="86" spans="2:29" x14ac:dyDescent="0.25">
      <c r="AC86" s="24"/>
    </row>
    <row r="87" spans="2:29" x14ac:dyDescent="0.25">
      <c r="B87" s="5"/>
      <c r="C87" s="5"/>
      <c r="D87" s="5"/>
      <c r="E87" s="5"/>
      <c r="F87" s="5"/>
      <c r="G87" s="5"/>
      <c r="H87" s="5"/>
      <c r="I87" s="5"/>
      <c r="J87" s="5"/>
      <c r="K87" s="5"/>
      <c r="L87" s="5"/>
      <c r="M87" s="5"/>
      <c r="N87" s="5"/>
      <c r="O87" s="5"/>
      <c r="P87" s="5"/>
      <c r="Q87" s="6"/>
      <c r="R87" s="5"/>
      <c r="S87" s="5"/>
      <c r="T87" s="5"/>
      <c r="U87" s="5"/>
      <c r="V87" s="5"/>
      <c r="W87" s="5"/>
      <c r="X87" s="5"/>
      <c r="Y87" s="5"/>
      <c r="Z87" s="5"/>
      <c r="AA87" s="5"/>
      <c r="AB87" s="5"/>
      <c r="AC87" s="30"/>
    </row>
    <row r="88" spans="2:29" x14ac:dyDescent="0.25">
      <c r="AC88" s="24"/>
    </row>
    <row r="89" spans="2:29" x14ac:dyDescent="0.25">
      <c r="B89" s="19" t="s">
        <v>32</v>
      </c>
      <c r="C89" s="25"/>
      <c r="D89" s="25"/>
      <c r="E89" s="25"/>
      <c r="AC89" s="24"/>
    </row>
    <row r="90" spans="2:29" x14ac:dyDescent="0.25">
      <c r="AC90" s="24"/>
    </row>
    <row r="91" spans="2:29" x14ac:dyDescent="0.25">
      <c r="AC91" s="24"/>
    </row>
    <row r="92" spans="2:29" x14ac:dyDescent="0.25">
      <c r="B92" s="19" t="s">
        <v>33</v>
      </c>
      <c r="C92" s="25"/>
      <c r="G92" s="19" t="s">
        <v>34</v>
      </c>
      <c r="H92" s="25"/>
      <c r="L92" s="19" t="s">
        <v>35</v>
      </c>
      <c r="M92" s="25"/>
      <c r="Q92" s="19" t="s">
        <v>36</v>
      </c>
      <c r="R92" s="25"/>
      <c r="U92" s="19" t="s">
        <v>37</v>
      </c>
      <c r="V92" s="25"/>
      <c r="Z92" s="19" t="s">
        <v>38</v>
      </c>
      <c r="AA92" s="25"/>
      <c r="AC92" s="24"/>
    </row>
    <row r="93" spans="2:29" x14ac:dyDescent="0.25">
      <c r="B93">
        <v>28</v>
      </c>
      <c r="G93">
        <v>28</v>
      </c>
      <c r="L93">
        <v>28</v>
      </c>
      <c r="Q93">
        <v>28</v>
      </c>
      <c r="R93" s="2"/>
      <c r="U93">
        <v>28</v>
      </c>
      <c r="Z93">
        <v>28</v>
      </c>
      <c r="AC93" s="24"/>
    </row>
    <row r="94" spans="2:29" x14ac:dyDescent="0.25">
      <c r="Q94"/>
      <c r="AC94" s="24"/>
    </row>
    <row r="95" spans="2:29" x14ac:dyDescent="0.25">
      <c r="B95" s="19" t="s">
        <v>39</v>
      </c>
      <c r="C95" s="25"/>
      <c r="G95" s="19" t="s">
        <v>40</v>
      </c>
      <c r="H95" s="25"/>
      <c r="L95" s="19" t="s">
        <v>41</v>
      </c>
      <c r="M95" s="25"/>
      <c r="N95" s="25"/>
      <c r="Q95" s="19" t="s">
        <v>42</v>
      </c>
      <c r="R95" s="25"/>
      <c r="U95" s="19" t="s">
        <v>43</v>
      </c>
      <c r="V95" s="25"/>
      <c r="W95" s="25"/>
      <c r="Z95" s="19" t="s">
        <v>44</v>
      </c>
      <c r="AA95" s="25"/>
      <c r="AB95" s="25"/>
      <c r="AC95" s="24"/>
    </row>
    <row r="96" spans="2:29" x14ac:dyDescent="0.25">
      <c r="B96">
        <v>28</v>
      </c>
      <c r="G96">
        <v>28</v>
      </c>
      <c r="L96">
        <v>28</v>
      </c>
      <c r="Q96">
        <v>28</v>
      </c>
      <c r="U96">
        <v>28</v>
      </c>
      <c r="Z96">
        <v>28</v>
      </c>
      <c r="AC96" s="24"/>
    </row>
  </sheetData>
  <mergeCells count="5">
    <mergeCell ref="B12:AC12"/>
    <mergeCell ref="B15:AC15"/>
    <mergeCell ref="R18:AC18"/>
    <mergeCell ref="R21:AC21"/>
    <mergeCell ref="R79:AC79"/>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7"/>
  <dimension ref="A2:AC186"/>
  <sheetViews>
    <sheetView topLeftCell="A22"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623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693</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47.25" customHeight="1" x14ac:dyDescent="0.25">
      <c r="B12" s="149" t="s">
        <v>694</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3" customHeight="1" x14ac:dyDescent="0.25">
      <c r="B15" s="149" t="s">
        <v>695</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7" t="s">
        <v>683</v>
      </c>
      <c r="C18" s="14"/>
      <c r="D18" s="14"/>
      <c r="E18" s="14"/>
      <c r="F18" s="14"/>
      <c r="G18" s="14"/>
      <c r="H18" s="14"/>
      <c r="I18" s="14"/>
      <c r="J18" s="14"/>
      <c r="K18" s="14"/>
      <c r="L18" s="14"/>
      <c r="M18" s="14"/>
      <c r="N18" s="14"/>
      <c r="O18" s="14"/>
      <c r="P18" s="14"/>
      <c r="Q18" s="15"/>
      <c r="R18" s="7" t="s">
        <v>628</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32.25" customHeight="1" x14ac:dyDescent="0.25">
      <c r="B21" s="7" t="s">
        <v>210</v>
      </c>
      <c r="C21" s="14"/>
      <c r="D21" s="14"/>
      <c r="E21" s="14"/>
      <c r="F21" s="14"/>
      <c r="G21" s="14"/>
      <c r="H21" s="14"/>
      <c r="I21" s="14"/>
      <c r="J21" s="14"/>
      <c r="K21" s="14"/>
      <c r="L21" s="14"/>
      <c r="M21" s="14"/>
      <c r="N21" s="14"/>
      <c r="O21" s="14"/>
      <c r="P21" s="14"/>
      <c r="Q21" s="15"/>
      <c r="R21" s="149" t="s">
        <v>696</v>
      </c>
      <c r="S21" s="149"/>
      <c r="T21" s="149"/>
      <c r="U21" s="149"/>
      <c r="V21" s="149"/>
      <c r="W21" s="149"/>
      <c r="X21" s="149"/>
      <c r="Y21" s="149"/>
      <c r="Z21" s="149"/>
      <c r="AA21" s="149"/>
      <c r="AB21" s="149"/>
      <c r="AC21" s="149"/>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95">
        <v>5000</v>
      </c>
    </row>
    <row r="27" spans="1:29" x14ac:dyDescent="0.25">
      <c r="B27" s="23">
        <v>216</v>
      </c>
      <c r="C27" s="23" t="s">
        <v>53</v>
      </c>
      <c r="AC27" s="95">
        <v>2000.0000000000002</v>
      </c>
    </row>
    <row r="28" spans="1:29" x14ac:dyDescent="0.25">
      <c r="B28" s="23">
        <v>222</v>
      </c>
      <c r="C28" s="23" t="s">
        <v>697</v>
      </c>
      <c r="AC28" s="95">
        <v>1000.0000000000001</v>
      </c>
    </row>
    <row r="29" spans="1:29" x14ac:dyDescent="0.25">
      <c r="B29" s="23">
        <v>244</v>
      </c>
      <c r="C29" s="23" t="s">
        <v>370</v>
      </c>
      <c r="AC29" s="95">
        <v>2500</v>
      </c>
    </row>
    <row r="30" spans="1:29" x14ac:dyDescent="0.25">
      <c r="B30" s="23">
        <v>247</v>
      </c>
      <c r="C30" s="23" t="s">
        <v>230</v>
      </c>
      <c r="AC30" s="95">
        <v>3100</v>
      </c>
    </row>
    <row r="31" spans="1:29" x14ac:dyDescent="0.25">
      <c r="B31" s="11">
        <v>253</v>
      </c>
      <c r="C31" s="11" t="s">
        <v>167</v>
      </c>
      <c r="AC31" s="95">
        <v>1500</v>
      </c>
    </row>
    <row r="32" spans="1:29" x14ac:dyDescent="0.25">
      <c r="B32" s="11">
        <v>254</v>
      </c>
      <c r="C32" s="11" t="s">
        <v>168</v>
      </c>
      <c r="AC32" s="95">
        <v>1599.9999999999998</v>
      </c>
    </row>
    <row r="33" spans="2:29" x14ac:dyDescent="0.25">
      <c r="B33" s="23">
        <v>272</v>
      </c>
      <c r="C33" s="23" t="s">
        <v>291</v>
      </c>
      <c r="AC33" s="95">
        <v>1666.6666666666667</v>
      </c>
    </row>
    <row r="34" spans="2:29" x14ac:dyDescent="0.25">
      <c r="B34" s="23">
        <v>274</v>
      </c>
      <c r="C34" s="23" t="s">
        <v>293</v>
      </c>
      <c r="AC34" s="95">
        <v>1000</v>
      </c>
    </row>
    <row r="35" spans="2:29" x14ac:dyDescent="0.25">
      <c r="B35" s="11">
        <v>291</v>
      </c>
      <c r="C35" s="23" t="s">
        <v>282</v>
      </c>
      <c r="AC35" s="95">
        <v>1250</v>
      </c>
    </row>
    <row r="36" spans="2:29" x14ac:dyDescent="0.25">
      <c r="B36" s="23">
        <v>292</v>
      </c>
      <c r="C36" s="23" t="s">
        <v>69</v>
      </c>
      <c r="AC36" s="95">
        <v>1000.0000000000001</v>
      </c>
    </row>
    <row r="37" spans="2:29" x14ac:dyDescent="0.25">
      <c r="B37" s="11">
        <v>315</v>
      </c>
      <c r="C37" s="11" t="s">
        <v>170</v>
      </c>
      <c r="AC37" s="95">
        <v>1500</v>
      </c>
    </row>
    <row r="38" spans="2:29" x14ac:dyDescent="0.25">
      <c r="B38" s="11">
        <v>532</v>
      </c>
      <c r="C38" s="11" t="s">
        <v>171</v>
      </c>
      <c r="AC38" s="95">
        <v>10000</v>
      </c>
    </row>
    <row r="40" spans="2:29" x14ac:dyDescent="0.25">
      <c r="AA40" s="25"/>
      <c r="AB40" s="26" t="s">
        <v>27</v>
      </c>
      <c r="AC40" s="96">
        <f>SUM(AC26:AC38)</f>
        <v>33116.666666666672</v>
      </c>
    </row>
    <row r="41" spans="2:29" x14ac:dyDescent="0.25">
      <c r="X41" s="28"/>
      <c r="Y41" s="28"/>
      <c r="Z41" s="28"/>
      <c r="AA41" s="28"/>
      <c r="AB41" s="28"/>
      <c r="AC41" s="29"/>
    </row>
    <row r="42" spans="2:29" x14ac:dyDescent="0.25">
      <c r="B42" s="5"/>
      <c r="C42" s="5"/>
      <c r="D42" s="5"/>
      <c r="E42" s="5"/>
      <c r="F42" s="5"/>
      <c r="G42" s="5"/>
      <c r="H42" s="5"/>
      <c r="I42" s="5"/>
      <c r="J42" s="5"/>
      <c r="K42" s="5"/>
      <c r="L42" s="5"/>
      <c r="M42" s="5"/>
      <c r="N42" s="5"/>
      <c r="O42" s="5"/>
      <c r="P42" s="5"/>
      <c r="Q42" s="6"/>
      <c r="R42" s="5"/>
      <c r="S42" s="5"/>
      <c r="T42" s="5"/>
      <c r="U42" s="5"/>
      <c r="V42" s="5"/>
      <c r="W42" s="5"/>
      <c r="X42" s="5"/>
      <c r="Y42" s="5"/>
      <c r="Z42" s="5"/>
      <c r="AA42" s="5"/>
      <c r="AB42" s="5"/>
      <c r="AC42" s="30"/>
    </row>
    <row r="43" spans="2:29" x14ac:dyDescent="0.25">
      <c r="AC43" s="24"/>
    </row>
    <row r="44" spans="2:29" x14ac:dyDescent="0.25">
      <c r="B44" s="19" t="s">
        <v>28</v>
      </c>
      <c r="C44" s="25"/>
      <c r="D44" s="25"/>
      <c r="R44" s="19" t="s">
        <v>29</v>
      </c>
      <c r="S44" s="25"/>
      <c r="T44" s="25"/>
      <c r="AC44" s="24"/>
    </row>
    <row r="45" spans="2:29" x14ac:dyDescent="0.25">
      <c r="B45" s="40" t="s">
        <v>698</v>
      </c>
      <c r="R45" s="40" t="s">
        <v>699</v>
      </c>
      <c r="AC45" s="24"/>
    </row>
    <row r="46" spans="2:29" x14ac:dyDescent="0.25">
      <c r="AC46" s="24"/>
    </row>
    <row r="47" spans="2:29" x14ac:dyDescent="0.25">
      <c r="B47" s="19" t="s">
        <v>30</v>
      </c>
      <c r="C47" s="25"/>
      <c r="D47" s="25"/>
      <c r="AC47" s="24"/>
    </row>
    <row r="48" spans="2:29" x14ac:dyDescent="0.25">
      <c r="B48">
        <v>0</v>
      </c>
      <c r="AC48" s="24"/>
    </row>
    <row r="49" spans="2:29" x14ac:dyDescent="0.25">
      <c r="AC49" s="24"/>
    </row>
    <row r="50" spans="2:29" x14ac:dyDescent="0.25">
      <c r="B50" s="19" t="s">
        <v>31</v>
      </c>
      <c r="C50" s="25"/>
      <c r="D50" s="25"/>
      <c r="AC50" s="24"/>
    </row>
    <row r="51" spans="2:29" x14ac:dyDescent="0.25">
      <c r="B51">
        <v>2</v>
      </c>
      <c r="AC51" s="24"/>
    </row>
    <row r="52" spans="2:29" x14ac:dyDescent="0.25">
      <c r="AC52" s="24"/>
    </row>
    <row r="53" spans="2:29" x14ac:dyDescent="0.25">
      <c r="AC53" s="24"/>
    </row>
    <row r="54" spans="2:29" x14ac:dyDescent="0.25">
      <c r="AC54" s="24"/>
    </row>
    <row r="55" spans="2:29" x14ac:dyDescent="0.25">
      <c r="AC55" s="24"/>
    </row>
    <row r="56" spans="2:29" x14ac:dyDescent="0.25">
      <c r="B56" s="5"/>
      <c r="C56" s="5"/>
      <c r="D56" s="5"/>
      <c r="E56" s="5"/>
      <c r="F56" s="5"/>
      <c r="G56" s="5"/>
      <c r="H56" s="5"/>
      <c r="I56" s="5"/>
      <c r="J56" s="5"/>
      <c r="K56" s="5"/>
      <c r="L56" s="5"/>
      <c r="M56" s="5"/>
      <c r="N56" s="5"/>
      <c r="O56" s="5"/>
      <c r="P56" s="5"/>
      <c r="Q56" s="6"/>
      <c r="R56" s="5"/>
      <c r="S56" s="5"/>
      <c r="T56" s="5"/>
      <c r="U56" s="5"/>
      <c r="V56" s="5"/>
      <c r="W56" s="5"/>
      <c r="X56" s="5"/>
      <c r="Y56" s="5"/>
      <c r="Z56" s="5"/>
      <c r="AA56" s="5"/>
      <c r="AB56" s="5"/>
      <c r="AC56" s="30"/>
    </row>
    <row r="57" spans="2:29" x14ac:dyDescent="0.25">
      <c r="AC57" s="24"/>
    </row>
    <row r="58" spans="2:29" x14ac:dyDescent="0.25">
      <c r="B58" s="19" t="s">
        <v>32</v>
      </c>
      <c r="C58" s="25"/>
      <c r="D58" s="25"/>
      <c r="E58" s="25"/>
      <c r="AC58" s="24"/>
    </row>
    <row r="59" spans="2:29" x14ac:dyDescent="0.25">
      <c r="AC59" s="24"/>
    </row>
    <row r="60" spans="2:29" x14ac:dyDescent="0.25">
      <c r="AC60" s="24"/>
    </row>
    <row r="61" spans="2:29" x14ac:dyDescent="0.25">
      <c r="B61" s="19" t="s">
        <v>33</v>
      </c>
      <c r="C61" s="25"/>
      <c r="G61" s="19" t="s">
        <v>34</v>
      </c>
      <c r="H61" s="25"/>
      <c r="L61" s="19" t="s">
        <v>35</v>
      </c>
      <c r="M61" s="25"/>
      <c r="Q61" s="19" t="s">
        <v>36</v>
      </c>
      <c r="R61" s="25"/>
      <c r="U61" s="19" t="s">
        <v>37</v>
      </c>
      <c r="V61" s="25"/>
      <c r="Z61" s="19" t="s">
        <v>38</v>
      </c>
      <c r="AA61" s="25"/>
      <c r="AC61" s="24"/>
    </row>
    <row r="62" spans="2:29" x14ac:dyDescent="0.25">
      <c r="B62">
        <v>1</v>
      </c>
      <c r="G62">
        <v>1</v>
      </c>
      <c r="Q62"/>
      <c r="R62" s="2"/>
      <c r="AC62" s="24"/>
    </row>
    <row r="63" spans="2:29" x14ac:dyDescent="0.25">
      <c r="Q63"/>
      <c r="AC63" s="24"/>
    </row>
    <row r="64" spans="2:29" x14ac:dyDescent="0.25">
      <c r="B64" s="19" t="s">
        <v>39</v>
      </c>
      <c r="C64" s="25"/>
      <c r="G64" s="19" t="s">
        <v>40</v>
      </c>
      <c r="H64" s="25"/>
      <c r="L64" s="19" t="s">
        <v>41</v>
      </c>
      <c r="M64" s="25"/>
      <c r="N64" s="25"/>
      <c r="Q64" s="19" t="s">
        <v>42</v>
      </c>
      <c r="R64" s="25"/>
      <c r="U64" s="19" t="s">
        <v>43</v>
      </c>
      <c r="V64" s="25"/>
      <c r="W64" s="25"/>
      <c r="Z64" s="19" t="s">
        <v>44</v>
      </c>
      <c r="AA64" s="25"/>
      <c r="AB64" s="25"/>
      <c r="AC64" s="24"/>
    </row>
    <row r="65" spans="2:29" x14ac:dyDescent="0.25">
      <c r="Z65" t="s">
        <v>80</v>
      </c>
      <c r="AA65" t="s">
        <v>80</v>
      </c>
      <c r="AC65" s="24"/>
    </row>
    <row r="66" spans="2:29" x14ac:dyDescent="0.25">
      <c r="AC66" s="24"/>
    </row>
    <row r="67" spans="2:29" x14ac:dyDescent="0.25">
      <c r="B67" s="5"/>
      <c r="C67" s="5"/>
      <c r="D67" s="5"/>
      <c r="E67" s="5"/>
      <c r="F67" s="5"/>
      <c r="G67" s="5"/>
      <c r="H67" s="5"/>
      <c r="I67" s="5"/>
      <c r="J67" s="5"/>
      <c r="K67" s="5"/>
      <c r="L67" s="5"/>
      <c r="M67" s="5"/>
      <c r="N67" s="5"/>
      <c r="O67" s="5"/>
      <c r="P67" s="5"/>
      <c r="Q67" s="6"/>
      <c r="R67" s="5"/>
      <c r="S67" s="5"/>
      <c r="T67" s="5"/>
      <c r="U67" s="5"/>
      <c r="V67" s="5"/>
      <c r="W67" s="5"/>
      <c r="X67" s="5"/>
      <c r="Y67" s="5"/>
      <c r="Z67" s="5"/>
      <c r="AA67" s="5"/>
      <c r="AB67" s="5"/>
      <c r="AC67" s="30"/>
    </row>
    <row r="68" spans="2:29" x14ac:dyDescent="0.25">
      <c r="AC68" s="24"/>
    </row>
    <row r="69" spans="2:29" x14ac:dyDescent="0.25">
      <c r="B69" s="19" t="s">
        <v>28</v>
      </c>
      <c r="C69" s="25"/>
      <c r="D69" s="25"/>
      <c r="R69" s="19" t="s">
        <v>29</v>
      </c>
      <c r="S69" s="25"/>
      <c r="T69" s="25"/>
      <c r="AC69" s="24"/>
    </row>
    <row r="70" spans="2:29" x14ac:dyDescent="0.25">
      <c r="B70" s="40" t="s">
        <v>700</v>
      </c>
      <c r="R70" s="40" t="s">
        <v>701</v>
      </c>
      <c r="AC70" s="24"/>
    </row>
    <row r="71" spans="2:29" x14ac:dyDescent="0.25">
      <c r="AC71" s="24"/>
    </row>
    <row r="72" spans="2:29" x14ac:dyDescent="0.25">
      <c r="B72" s="19" t="s">
        <v>30</v>
      </c>
      <c r="C72" s="25"/>
      <c r="D72" s="25"/>
      <c r="AC72" s="24"/>
    </row>
    <row r="73" spans="2:29" x14ac:dyDescent="0.25">
      <c r="B73">
        <v>0</v>
      </c>
      <c r="AC73" s="24"/>
    </row>
    <row r="74" spans="2:29" x14ac:dyDescent="0.25">
      <c r="AC74" s="24"/>
    </row>
    <row r="75" spans="2:29" x14ac:dyDescent="0.25">
      <c r="B75" s="19" t="s">
        <v>31</v>
      </c>
      <c r="C75" s="25"/>
      <c r="D75" s="25"/>
      <c r="AC75" s="24"/>
    </row>
    <row r="76" spans="2:29" x14ac:dyDescent="0.25">
      <c r="B76">
        <v>15</v>
      </c>
      <c r="C76" t="s">
        <v>80</v>
      </c>
      <c r="AC76" s="24"/>
    </row>
    <row r="77" spans="2:29" x14ac:dyDescent="0.25">
      <c r="AC77" s="24"/>
    </row>
    <row r="78" spans="2:29" x14ac:dyDescent="0.25">
      <c r="B78" s="5"/>
      <c r="C78" s="5"/>
      <c r="D78" s="5"/>
      <c r="E78" s="5"/>
      <c r="F78" s="5"/>
      <c r="G78" s="5"/>
      <c r="H78" s="5"/>
      <c r="I78" s="5"/>
      <c r="J78" s="5"/>
      <c r="K78" s="5"/>
      <c r="L78" s="5"/>
      <c r="M78" s="5"/>
      <c r="N78" s="5"/>
      <c r="O78" s="5"/>
      <c r="P78" s="5"/>
      <c r="Q78" s="6"/>
      <c r="R78" s="5"/>
      <c r="S78" s="5"/>
      <c r="T78" s="5"/>
      <c r="U78" s="5"/>
      <c r="V78" s="5"/>
      <c r="W78" s="5"/>
      <c r="X78" s="5"/>
      <c r="Y78" s="5"/>
      <c r="Z78" s="5"/>
      <c r="AA78" s="5"/>
      <c r="AB78" s="5"/>
      <c r="AC78" s="30"/>
    </row>
    <row r="79" spans="2:29" x14ac:dyDescent="0.25">
      <c r="AC79" s="24"/>
    </row>
    <row r="80" spans="2:29" x14ac:dyDescent="0.25">
      <c r="B80" s="19" t="s">
        <v>32</v>
      </c>
      <c r="C80" s="25"/>
      <c r="D80" s="25"/>
      <c r="E80" s="25"/>
      <c r="AC80" s="24"/>
    </row>
    <row r="81" spans="2:29" x14ac:dyDescent="0.25">
      <c r="AC81" s="24"/>
    </row>
    <row r="82" spans="2:29" x14ac:dyDescent="0.25">
      <c r="AC82" s="24"/>
    </row>
    <row r="83" spans="2:29" x14ac:dyDescent="0.25">
      <c r="B83" s="19" t="s">
        <v>33</v>
      </c>
      <c r="C83" s="25"/>
      <c r="G83" s="19" t="s">
        <v>34</v>
      </c>
      <c r="H83" s="25"/>
      <c r="L83" s="19" t="s">
        <v>35</v>
      </c>
      <c r="M83" s="25"/>
      <c r="Q83" s="19" t="s">
        <v>36</v>
      </c>
      <c r="R83" s="25"/>
      <c r="U83" s="19" t="s">
        <v>37</v>
      </c>
      <c r="V83" s="25"/>
      <c r="Z83" s="19" t="s">
        <v>38</v>
      </c>
      <c r="AA83" s="25"/>
      <c r="AC83" s="24"/>
    </row>
    <row r="84" spans="2:29" x14ac:dyDescent="0.25">
      <c r="B84" t="s">
        <v>80</v>
      </c>
      <c r="G84">
        <v>1</v>
      </c>
      <c r="L84">
        <v>1</v>
      </c>
      <c r="Q84">
        <v>1</v>
      </c>
      <c r="R84" s="2"/>
      <c r="U84">
        <v>1</v>
      </c>
      <c r="Z84">
        <v>2</v>
      </c>
      <c r="AC84" s="24"/>
    </row>
    <row r="85" spans="2:29" x14ac:dyDescent="0.25">
      <c r="Q85"/>
      <c r="AC85" s="24"/>
    </row>
    <row r="86" spans="2:29" x14ac:dyDescent="0.25">
      <c r="B86" s="19" t="s">
        <v>39</v>
      </c>
      <c r="C86" s="25"/>
      <c r="G86" s="19" t="s">
        <v>40</v>
      </c>
      <c r="H86" s="25"/>
      <c r="L86" s="19" t="s">
        <v>41</v>
      </c>
      <c r="M86" s="25"/>
      <c r="N86" s="25"/>
      <c r="Q86" s="19" t="s">
        <v>42</v>
      </c>
      <c r="R86" s="25"/>
      <c r="U86" s="19" t="s">
        <v>43</v>
      </c>
      <c r="V86" s="25"/>
      <c r="W86" s="25"/>
      <c r="Z86" s="19" t="s">
        <v>44</v>
      </c>
      <c r="AA86" s="25"/>
      <c r="AB86" s="25"/>
      <c r="AC86" s="24"/>
    </row>
    <row r="87" spans="2:29" x14ac:dyDescent="0.25">
      <c r="B87">
        <v>2</v>
      </c>
      <c r="G87">
        <v>2</v>
      </c>
      <c r="L87">
        <v>2</v>
      </c>
      <c r="Q87">
        <v>1</v>
      </c>
      <c r="U87">
        <v>1</v>
      </c>
      <c r="Z87">
        <v>1</v>
      </c>
      <c r="AC87" s="24"/>
    </row>
    <row r="88" spans="2:29" x14ac:dyDescent="0.25">
      <c r="AC88" s="24"/>
    </row>
    <row r="89" spans="2:29" x14ac:dyDescent="0.25">
      <c r="B89" s="5"/>
      <c r="C89" s="5"/>
      <c r="D89" s="5"/>
      <c r="E89" s="5"/>
      <c r="F89" s="5"/>
      <c r="G89" s="5"/>
      <c r="H89" s="5"/>
      <c r="I89" s="5"/>
      <c r="J89" s="5"/>
      <c r="K89" s="5"/>
      <c r="L89" s="5"/>
      <c r="M89" s="5"/>
      <c r="N89" s="5"/>
      <c r="O89" s="5"/>
      <c r="P89" s="5"/>
      <c r="Q89" s="6"/>
      <c r="R89" s="5"/>
      <c r="S89" s="5"/>
      <c r="T89" s="5"/>
      <c r="U89" s="5"/>
      <c r="V89" s="5"/>
      <c r="W89" s="5"/>
      <c r="X89" s="5"/>
      <c r="Y89" s="5"/>
      <c r="Z89" s="5"/>
      <c r="AA89" s="5"/>
      <c r="AB89" s="5"/>
      <c r="AC89" s="30"/>
    </row>
    <row r="90" spans="2:29" x14ac:dyDescent="0.25">
      <c r="AC90" s="24"/>
    </row>
    <row r="91" spans="2:29" x14ac:dyDescent="0.25">
      <c r="B91" s="19" t="s">
        <v>28</v>
      </c>
      <c r="C91" s="25"/>
      <c r="D91" s="25"/>
      <c r="R91" s="19" t="s">
        <v>29</v>
      </c>
      <c r="S91" s="25"/>
      <c r="T91" s="25"/>
      <c r="AC91" s="24"/>
    </row>
    <row r="92" spans="2:29" x14ac:dyDescent="0.25">
      <c r="B92" s="40" t="s">
        <v>702</v>
      </c>
      <c r="C92" s="7"/>
      <c r="D92" s="7"/>
      <c r="E92" s="7"/>
      <c r="F92" s="7"/>
      <c r="G92" s="7"/>
      <c r="H92" s="7"/>
      <c r="I92" s="7"/>
      <c r="J92" s="7"/>
      <c r="K92" s="7"/>
      <c r="L92" s="7"/>
      <c r="M92" s="7"/>
      <c r="N92" s="7"/>
      <c r="O92" s="7"/>
      <c r="P92" s="7"/>
      <c r="Q92" s="8"/>
      <c r="R92" s="40" t="s">
        <v>703</v>
      </c>
      <c r="S92" s="7"/>
      <c r="AC92" s="24"/>
    </row>
    <row r="93" spans="2:29" x14ac:dyDescent="0.25">
      <c r="AC93" s="24"/>
    </row>
    <row r="94" spans="2:29" x14ac:dyDescent="0.25">
      <c r="B94" s="19" t="s">
        <v>30</v>
      </c>
      <c r="C94" s="25"/>
      <c r="D94" s="25"/>
      <c r="AC94" s="24"/>
    </row>
    <row r="95" spans="2:29" x14ac:dyDescent="0.25">
      <c r="B95">
        <v>0</v>
      </c>
      <c r="AC95" s="24"/>
    </row>
    <row r="96" spans="2:29" x14ac:dyDescent="0.25">
      <c r="AC96" s="24"/>
    </row>
    <row r="97" spans="2:29" x14ac:dyDescent="0.25">
      <c r="B97" s="19" t="s">
        <v>31</v>
      </c>
      <c r="C97" s="25"/>
      <c r="D97" s="25"/>
      <c r="AC97" s="24"/>
    </row>
    <row r="98" spans="2:29" x14ac:dyDescent="0.25">
      <c r="B98" s="168">
        <v>1</v>
      </c>
      <c r="C98" s="168"/>
      <c r="AC98" s="24"/>
    </row>
    <row r="99" spans="2:29" x14ac:dyDescent="0.25">
      <c r="AC99" s="24"/>
    </row>
    <row r="100" spans="2:29" x14ac:dyDescent="0.25">
      <c r="B100" s="5"/>
      <c r="C100" s="5"/>
      <c r="D100" s="5"/>
      <c r="E100" s="5"/>
      <c r="F100" s="5"/>
      <c r="G100" s="5"/>
      <c r="H100" s="5"/>
      <c r="I100" s="5"/>
      <c r="J100" s="5"/>
      <c r="K100" s="5"/>
      <c r="L100" s="5"/>
      <c r="M100" s="5"/>
      <c r="N100" s="5"/>
      <c r="O100" s="5"/>
      <c r="P100" s="5"/>
      <c r="Q100" s="6"/>
      <c r="R100" s="5"/>
      <c r="S100" s="5"/>
      <c r="T100" s="5"/>
      <c r="U100" s="5"/>
      <c r="V100" s="5"/>
      <c r="W100" s="5"/>
      <c r="X100" s="5"/>
      <c r="Y100" s="5"/>
      <c r="Z100" s="5"/>
      <c r="AA100" s="5"/>
      <c r="AB100" s="5"/>
      <c r="AC100" s="30"/>
    </row>
    <row r="101" spans="2:29" x14ac:dyDescent="0.25">
      <c r="AC101" s="24"/>
    </row>
    <row r="102" spans="2:29" x14ac:dyDescent="0.25">
      <c r="B102" s="19" t="s">
        <v>32</v>
      </c>
      <c r="C102" s="25"/>
      <c r="D102" s="25"/>
      <c r="E102" s="25"/>
      <c r="AC102" s="24"/>
    </row>
    <row r="103" spans="2:29" x14ac:dyDescent="0.25">
      <c r="AC103" s="24"/>
    </row>
    <row r="104" spans="2:29" x14ac:dyDescent="0.25">
      <c r="AC104" s="24"/>
    </row>
    <row r="105" spans="2:29" x14ac:dyDescent="0.25">
      <c r="B105" s="19" t="s">
        <v>33</v>
      </c>
      <c r="C105" s="25"/>
      <c r="G105" s="19" t="s">
        <v>34</v>
      </c>
      <c r="H105" s="25"/>
      <c r="L105" s="19" t="s">
        <v>35</v>
      </c>
      <c r="M105" s="25"/>
      <c r="Q105" s="19" t="s">
        <v>36</v>
      </c>
      <c r="R105" s="25"/>
      <c r="U105" s="19" t="s">
        <v>37</v>
      </c>
      <c r="V105" s="25"/>
      <c r="Z105" s="19" t="s">
        <v>38</v>
      </c>
      <c r="AA105" s="25"/>
      <c r="AC105" s="24"/>
    </row>
    <row r="106" spans="2:29" x14ac:dyDescent="0.25">
      <c r="B106" s="168">
        <v>0.5</v>
      </c>
      <c r="C106" s="168"/>
      <c r="G106" s="168">
        <v>0.5</v>
      </c>
      <c r="H106" s="168"/>
      <c r="Q106"/>
      <c r="R106" s="2"/>
      <c r="AC106" s="24"/>
    </row>
    <row r="107" spans="2:29" x14ac:dyDescent="0.25">
      <c r="Q107"/>
      <c r="AC107" s="24"/>
    </row>
    <row r="108" spans="2:29" x14ac:dyDescent="0.25">
      <c r="B108" s="19" t="s">
        <v>39</v>
      </c>
      <c r="C108" s="25"/>
      <c r="G108" s="19" t="s">
        <v>40</v>
      </c>
      <c r="H108" s="25"/>
      <c r="L108" s="19" t="s">
        <v>41</v>
      </c>
      <c r="M108" s="25"/>
      <c r="N108" s="25"/>
      <c r="Q108" s="19" t="s">
        <v>42</v>
      </c>
      <c r="R108" s="25"/>
      <c r="U108" s="19" t="s">
        <v>43</v>
      </c>
      <c r="V108" s="25"/>
      <c r="W108" s="25"/>
      <c r="Z108" s="19" t="s">
        <v>44</v>
      </c>
      <c r="AA108" s="25"/>
      <c r="AB108" s="25"/>
      <c r="AC108" s="24"/>
    </row>
    <row r="109" spans="2:29" x14ac:dyDescent="0.25">
      <c r="Q109"/>
      <c r="AC109" s="24"/>
    </row>
    <row r="110" spans="2:29" x14ac:dyDescent="0.25">
      <c r="AC110" s="24"/>
    </row>
    <row r="111" spans="2:29" x14ac:dyDescent="0.25">
      <c r="AC111" s="24"/>
    </row>
    <row r="112" spans="2:29" x14ac:dyDescent="0.25">
      <c r="AC112" s="24"/>
    </row>
    <row r="113" spans="2:29" x14ac:dyDescent="0.25">
      <c r="AC113" s="24"/>
    </row>
    <row r="114" spans="2:29" x14ac:dyDescent="0.25">
      <c r="AC114" s="24"/>
    </row>
    <row r="115" spans="2:29" x14ac:dyDescent="0.25">
      <c r="AC115" s="24"/>
    </row>
    <row r="116" spans="2:29" x14ac:dyDescent="0.25">
      <c r="AC116" s="24"/>
    </row>
    <row r="117" spans="2:29" x14ac:dyDescent="0.25">
      <c r="AC117" s="24"/>
    </row>
    <row r="118" spans="2:29" x14ac:dyDescent="0.25">
      <c r="B118" s="5"/>
      <c r="C118" s="5"/>
      <c r="D118" s="5"/>
      <c r="E118" s="5"/>
      <c r="F118" s="5"/>
      <c r="G118" s="5"/>
      <c r="H118" s="5"/>
      <c r="I118" s="5"/>
      <c r="J118" s="5"/>
      <c r="K118" s="5"/>
      <c r="L118" s="5"/>
      <c r="M118" s="5"/>
      <c r="N118" s="5"/>
      <c r="O118" s="5"/>
      <c r="P118" s="5"/>
      <c r="Q118" s="6"/>
      <c r="R118" s="5"/>
      <c r="S118" s="5"/>
      <c r="T118" s="5"/>
      <c r="U118" s="5"/>
      <c r="V118" s="5"/>
      <c r="W118" s="5"/>
      <c r="X118" s="5"/>
      <c r="Y118" s="5"/>
      <c r="Z118" s="5"/>
      <c r="AA118" s="5"/>
      <c r="AB118" s="5"/>
      <c r="AC118" s="30"/>
    </row>
    <row r="119" spans="2:29" x14ac:dyDescent="0.25">
      <c r="AC119" s="24"/>
    </row>
    <row r="120" spans="2:29" x14ac:dyDescent="0.25">
      <c r="B120" s="19" t="s">
        <v>28</v>
      </c>
      <c r="C120" s="25"/>
      <c r="D120" s="25"/>
      <c r="R120" s="19" t="s">
        <v>29</v>
      </c>
      <c r="S120" s="25"/>
      <c r="T120" s="25"/>
      <c r="AC120" s="24"/>
    </row>
    <row r="121" spans="2:29" x14ac:dyDescent="0.25">
      <c r="B121" s="40" t="s">
        <v>704</v>
      </c>
      <c r="R121" s="40" t="s">
        <v>705</v>
      </c>
      <c r="AC121" s="24"/>
    </row>
    <row r="122" spans="2:29" x14ac:dyDescent="0.25">
      <c r="AC122" s="24"/>
    </row>
    <row r="123" spans="2:29" x14ac:dyDescent="0.25">
      <c r="B123" s="19" t="s">
        <v>30</v>
      </c>
      <c r="C123" s="25"/>
      <c r="D123" s="25"/>
      <c r="AC123" s="24"/>
    </row>
    <row r="124" spans="2:29" x14ac:dyDescent="0.25">
      <c r="B124" s="142">
        <v>0</v>
      </c>
      <c r="C124" s="142"/>
      <c r="AC124" s="24"/>
    </row>
    <row r="125" spans="2:29" x14ac:dyDescent="0.25">
      <c r="AC125" s="24"/>
    </row>
    <row r="126" spans="2:29" x14ac:dyDescent="0.25">
      <c r="B126" s="19" t="s">
        <v>31</v>
      </c>
      <c r="C126" s="25"/>
      <c r="D126" s="25"/>
      <c r="AC126" s="24"/>
    </row>
    <row r="127" spans="2:29" x14ac:dyDescent="0.25">
      <c r="B127" s="142">
        <v>60000</v>
      </c>
      <c r="C127" s="142"/>
      <c r="AC127" s="24"/>
    </row>
    <row r="128" spans="2:29" x14ac:dyDescent="0.25">
      <c r="AC128" s="24"/>
    </row>
    <row r="129" spans="2:29" x14ac:dyDescent="0.25">
      <c r="B129" s="5"/>
      <c r="C129" s="5"/>
      <c r="D129" s="5"/>
      <c r="E129" s="5"/>
      <c r="F129" s="5"/>
      <c r="G129" s="5"/>
      <c r="H129" s="5"/>
      <c r="I129" s="5"/>
      <c r="J129" s="5"/>
      <c r="K129" s="5"/>
      <c r="L129" s="5"/>
      <c r="M129" s="5"/>
      <c r="N129" s="5"/>
      <c r="O129" s="5"/>
      <c r="P129" s="5"/>
      <c r="Q129" s="6"/>
      <c r="R129" s="5"/>
      <c r="S129" s="5"/>
      <c r="T129" s="5"/>
      <c r="U129" s="5"/>
      <c r="V129" s="5"/>
      <c r="W129" s="5"/>
      <c r="X129" s="5"/>
      <c r="Y129" s="5"/>
      <c r="Z129" s="5"/>
      <c r="AA129" s="5"/>
      <c r="AB129" s="5"/>
      <c r="AC129" s="30"/>
    </row>
    <row r="130" spans="2:29" x14ac:dyDescent="0.25">
      <c r="AC130" s="24"/>
    </row>
    <row r="131" spans="2:29" x14ac:dyDescent="0.25">
      <c r="B131" s="19" t="s">
        <v>32</v>
      </c>
      <c r="C131" s="25"/>
      <c r="D131" s="25"/>
      <c r="E131" s="25"/>
      <c r="AC131" s="24"/>
    </row>
    <row r="132" spans="2:29" x14ac:dyDescent="0.25">
      <c r="B132" s="101"/>
      <c r="C132" s="101"/>
      <c r="D132" s="101"/>
      <c r="E132" s="101"/>
      <c r="F132" s="101"/>
      <c r="G132" s="101"/>
      <c r="H132" s="101"/>
      <c r="I132" s="101"/>
      <c r="J132" s="101"/>
      <c r="K132" s="101"/>
      <c r="L132" s="101"/>
      <c r="M132" s="101"/>
      <c r="N132" s="101"/>
      <c r="O132" s="101"/>
      <c r="P132" s="101"/>
      <c r="Q132" s="102"/>
      <c r="R132" s="101"/>
      <c r="S132" s="101"/>
      <c r="T132" s="101"/>
      <c r="U132" s="101"/>
      <c r="V132" s="101"/>
      <c r="W132" s="101"/>
      <c r="X132" s="101"/>
      <c r="Y132" s="101"/>
      <c r="Z132" s="101"/>
      <c r="AA132" s="101"/>
      <c r="AB132" s="101"/>
      <c r="AC132" s="103"/>
    </row>
    <row r="133" spans="2:29" x14ac:dyDescent="0.25">
      <c r="B133" s="101"/>
      <c r="C133" s="101"/>
      <c r="D133" s="101"/>
      <c r="E133" s="101"/>
      <c r="F133" s="101"/>
      <c r="G133" s="101"/>
      <c r="H133" s="101"/>
      <c r="I133" s="101"/>
      <c r="J133" s="101"/>
      <c r="K133" s="101"/>
      <c r="L133" s="101"/>
      <c r="M133" s="101"/>
      <c r="N133" s="101"/>
      <c r="O133" s="101"/>
      <c r="P133" s="101"/>
      <c r="Q133" s="102"/>
      <c r="R133" s="101"/>
      <c r="S133" s="101"/>
      <c r="T133" s="101"/>
      <c r="U133" s="101"/>
      <c r="V133" s="101"/>
      <c r="W133" s="101"/>
      <c r="X133" s="101"/>
      <c r="Y133" s="101"/>
      <c r="Z133" s="101"/>
      <c r="AA133" s="101"/>
      <c r="AB133" s="101"/>
      <c r="AC133" s="103"/>
    </row>
    <row r="134" spans="2:29" x14ac:dyDescent="0.25">
      <c r="B134" s="104" t="s">
        <v>33</v>
      </c>
      <c r="C134" s="105"/>
      <c r="D134" s="101"/>
      <c r="E134" s="101"/>
      <c r="F134" s="101"/>
      <c r="G134" s="104" t="s">
        <v>34</v>
      </c>
      <c r="H134" s="105"/>
      <c r="I134" s="101"/>
      <c r="J134" s="101"/>
      <c r="K134" s="101"/>
      <c r="L134" s="104" t="s">
        <v>35</v>
      </c>
      <c r="M134" s="105"/>
      <c r="N134" s="101"/>
      <c r="O134" s="101"/>
      <c r="P134" s="101"/>
      <c r="Q134" s="104" t="s">
        <v>36</v>
      </c>
      <c r="R134" s="105"/>
      <c r="S134" s="101"/>
      <c r="T134" s="101"/>
      <c r="U134" s="104" t="s">
        <v>37</v>
      </c>
      <c r="V134" s="105"/>
      <c r="W134" s="101"/>
      <c r="X134" s="101"/>
      <c r="Y134" s="101"/>
      <c r="Z134" s="104" t="s">
        <v>38</v>
      </c>
      <c r="AA134" s="105"/>
      <c r="AB134" s="101"/>
      <c r="AC134" s="103"/>
    </row>
    <row r="135" spans="2:29" x14ac:dyDescent="0.25">
      <c r="B135" s="162" t="s">
        <v>80</v>
      </c>
      <c r="C135" s="162"/>
      <c r="D135" s="106"/>
      <c r="E135" s="103"/>
      <c r="F135" s="103" t="s">
        <v>80</v>
      </c>
      <c r="G135" s="162" t="s">
        <v>80</v>
      </c>
      <c r="H135" s="162"/>
      <c r="I135" s="103" t="s">
        <v>80</v>
      </c>
      <c r="J135" s="103"/>
      <c r="K135" s="103"/>
      <c r="L135" s="162" t="s">
        <v>80</v>
      </c>
      <c r="M135" s="163"/>
      <c r="N135" s="103"/>
      <c r="O135" s="103"/>
      <c r="P135" s="103"/>
      <c r="Q135" s="162" t="s">
        <v>80</v>
      </c>
      <c r="R135" s="163"/>
      <c r="S135" s="103"/>
      <c r="T135" s="103"/>
      <c r="U135" s="162" t="s">
        <v>80</v>
      </c>
      <c r="V135" s="163"/>
      <c r="W135" s="103"/>
      <c r="X135" s="103"/>
      <c r="Y135" s="103"/>
      <c r="Z135" s="162" t="s">
        <v>80</v>
      </c>
      <c r="AA135" s="163"/>
      <c r="AB135" s="103"/>
      <c r="AC135" s="103"/>
    </row>
    <row r="136" spans="2:29" x14ac:dyDescent="0.25">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row>
    <row r="137" spans="2:29" x14ac:dyDescent="0.25">
      <c r="B137" s="107" t="s">
        <v>39</v>
      </c>
      <c r="C137" s="108"/>
      <c r="D137" s="103"/>
      <c r="E137" s="103"/>
      <c r="F137" s="103"/>
      <c r="G137" s="107" t="s">
        <v>40</v>
      </c>
      <c r="H137" s="108"/>
      <c r="I137" s="103"/>
      <c r="J137" s="103"/>
      <c r="K137" s="103"/>
      <c r="L137" s="107" t="s">
        <v>41</v>
      </c>
      <c r="M137" s="108"/>
      <c r="N137" s="108"/>
      <c r="O137" s="103"/>
      <c r="P137" s="103"/>
      <c r="Q137" s="107" t="s">
        <v>42</v>
      </c>
      <c r="R137" s="108"/>
      <c r="S137" s="103"/>
      <c r="T137" s="103"/>
      <c r="U137" s="107" t="s">
        <v>43</v>
      </c>
      <c r="V137" s="108"/>
      <c r="W137" s="108"/>
      <c r="X137" s="103"/>
      <c r="Y137" s="103"/>
      <c r="Z137" s="107" t="s">
        <v>44</v>
      </c>
      <c r="AA137" s="108"/>
      <c r="AB137" s="108"/>
      <c r="AC137" s="103"/>
    </row>
    <row r="138" spans="2:29" x14ac:dyDescent="0.25">
      <c r="B138" s="162" t="s">
        <v>80</v>
      </c>
      <c r="C138" s="163"/>
      <c r="D138" s="103"/>
      <c r="E138" s="103"/>
      <c r="F138" s="103"/>
      <c r="G138" s="162" t="s">
        <v>80</v>
      </c>
      <c r="H138" s="163"/>
      <c r="I138" s="103"/>
      <c r="J138" s="103"/>
      <c r="K138" s="103"/>
      <c r="L138" s="162">
        <v>20000</v>
      </c>
      <c r="M138" s="163"/>
      <c r="N138" s="103"/>
      <c r="O138" s="103"/>
      <c r="P138" s="103"/>
      <c r="Q138" s="164">
        <v>20000</v>
      </c>
      <c r="R138" s="165"/>
      <c r="S138" s="103"/>
      <c r="T138" s="103"/>
      <c r="U138" s="162">
        <v>10000</v>
      </c>
      <c r="V138" s="163"/>
      <c r="W138" s="103"/>
      <c r="X138" s="103"/>
      <c r="Y138" s="103"/>
      <c r="Z138" s="166">
        <v>10000</v>
      </c>
      <c r="AA138" s="167"/>
      <c r="AB138" s="103"/>
      <c r="AC138" s="103"/>
    </row>
    <row r="139" spans="2:29" x14ac:dyDescent="0.25">
      <c r="B139" s="101"/>
      <c r="C139" s="101"/>
      <c r="D139" s="101"/>
      <c r="E139" s="101"/>
      <c r="F139" s="101"/>
      <c r="G139" s="101"/>
      <c r="H139" s="101"/>
      <c r="I139" s="101"/>
      <c r="J139" s="101"/>
      <c r="K139" s="101"/>
      <c r="L139" s="101"/>
      <c r="M139" s="101"/>
      <c r="N139" s="101"/>
      <c r="O139" s="101"/>
      <c r="P139" s="101"/>
      <c r="Q139" s="102"/>
      <c r="R139" s="101"/>
      <c r="S139" s="101"/>
      <c r="T139" s="101"/>
      <c r="U139" s="101"/>
      <c r="V139" s="101"/>
      <c r="W139" s="101"/>
      <c r="X139" s="101"/>
      <c r="Y139" s="101"/>
      <c r="Z139" s="101"/>
      <c r="AA139" s="101"/>
      <c r="AB139" s="101"/>
      <c r="AC139" s="103"/>
    </row>
    <row r="140" spans="2:29" x14ac:dyDescent="0.25">
      <c r="B140" s="5"/>
      <c r="C140" s="5"/>
      <c r="D140" s="5"/>
      <c r="E140" s="5"/>
      <c r="F140" s="5"/>
      <c r="G140" s="5"/>
      <c r="H140" s="5"/>
      <c r="I140" s="5"/>
      <c r="J140" s="5"/>
      <c r="K140" s="5"/>
      <c r="L140" s="5"/>
      <c r="M140" s="5"/>
      <c r="N140" s="5"/>
      <c r="O140" s="5"/>
      <c r="P140" s="5"/>
      <c r="Q140" s="6"/>
      <c r="R140" s="5"/>
      <c r="S140" s="5"/>
      <c r="T140" s="5"/>
      <c r="U140" s="5"/>
      <c r="V140" s="5"/>
      <c r="W140" s="5"/>
      <c r="X140" s="5"/>
      <c r="Y140" s="5"/>
      <c r="Z140" s="5"/>
      <c r="AA140" s="5"/>
      <c r="AB140" s="5"/>
      <c r="AC140" s="30"/>
    </row>
    <row r="141" spans="2:29" x14ac:dyDescent="0.25">
      <c r="AC141" s="24"/>
    </row>
    <row r="142" spans="2:29" x14ac:dyDescent="0.25">
      <c r="B142" s="19" t="s">
        <v>28</v>
      </c>
      <c r="C142" s="25"/>
      <c r="D142" s="25"/>
      <c r="R142" s="19" t="s">
        <v>29</v>
      </c>
      <c r="S142" s="25"/>
      <c r="T142" s="25"/>
      <c r="AC142" s="24"/>
    </row>
    <row r="143" spans="2:29" x14ac:dyDescent="0.25">
      <c r="B143" s="40" t="s">
        <v>706</v>
      </c>
      <c r="R143" s="40" t="s">
        <v>707</v>
      </c>
      <c r="AC143" s="24"/>
    </row>
    <row r="144" spans="2:29" x14ac:dyDescent="0.25">
      <c r="AC144" s="24"/>
    </row>
    <row r="145" spans="2:29" x14ac:dyDescent="0.25">
      <c r="B145" s="19" t="s">
        <v>30</v>
      </c>
      <c r="C145" s="25"/>
      <c r="D145" s="25"/>
      <c r="AC145" s="24"/>
    </row>
    <row r="146" spans="2:29" x14ac:dyDescent="0.25">
      <c r="B146">
        <v>0</v>
      </c>
      <c r="AC146" s="24"/>
    </row>
    <row r="147" spans="2:29" x14ac:dyDescent="0.25">
      <c r="AC147" s="24"/>
    </row>
    <row r="148" spans="2:29" x14ac:dyDescent="0.25">
      <c r="B148" s="19" t="s">
        <v>31</v>
      </c>
      <c r="C148" s="25"/>
      <c r="D148" s="25"/>
      <c r="AC148" s="24"/>
    </row>
    <row r="149" spans="2:29" x14ac:dyDescent="0.25">
      <c r="B149">
        <v>110</v>
      </c>
      <c r="C149" t="s">
        <v>80</v>
      </c>
      <c r="AC149" s="24"/>
    </row>
    <row r="150" spans="2:29" x14ac:dyDescent="0.25">
      <c r="AC150" s="24"/>
    </row>
    <row r="151" spans="2:29" x14ac:dyDescent="0.25">
      <c r="B151" s="5"/>
      <c r="C151" s="5"/>
      <c r="D151" s="5"/>
      <c r="E151" s="5"/>
      <c r="F151" s="5"/>
      <c r="G151" s="5"/>
      <c r="H151" s="5"/>
      <c r="I151" s="5"/>
      <c r="J151" s="5"/>
      <c r="K151" s="5"/>
      <c r="L151" s="5"/>
      <c r="M151" s="5"/>
      <c r="N151" s="5"/>
      <c r="O151" s="5"/>
      <c r="P151" s="5"/>
      <c r="Q151" s="6"/>
      <c r="R151" s="5"/>
      <c r="S151" s="5"/>
      <c r="T151" s="5"/>
      <c r="U151" s="5"/>
      <c r="V151" s="5"/>
      <c r="W151" s="5"/>
      <c r="X151" s="5"/>
      <c r="Y151" s="5"/>
      <c r="Z151" s="5"/>
      <c r="AA151" s="5"/>
      <c r="AB151" s="5"/>
      <c r="AC151" s="30"/>
    </row>
    <row r="152" spans="2:29" x14ac:dyDescent="0.25">
      <c r="AC152" s="24"/>
    </row>
    <row r="153" spans="2:29" x14ac:dyDescent="0.25">
      <c r="B153" s="19" t="s">
        <v>32</v>
      </c>
      <c r="C153" s="25"/>
      <c r="D153" s="25"/>
      <c r="E153" s="25"/>
      <c r="AC153" s="24"/>
    </row>
    <row r="154" spans="2:29" x14ac:dyDescent="0.25">
      <c r="AC154" s="24"/>
    </row>
    <row r="155" spans="2:29" x14ac:dyDescent="0.25">
      <c r="AC155" s="24"/>
    </row>
    <row r="156" spans="2:29" x14ac:dyDescent="0.25">
      <c r="B156" s="19" t="s">
        <v>33</v>
      </c>
      <c r="C156" s="25"/>
      <c r="G156" s="19" t="s">
        <v>34</v>
      </c>
      <c r="H156" s="25"/>
      <c r="L156" s="19" t="s">
        <v>35</v>
      </c>
      <c r="M156" s="25"/>
      <c r="Q156" s="19" t="s">
        <v>36</v>
      </c>
      <c r="R156" s="25"/>
      <c r="U156" s="19" t="s">
        <v>37</v>
      </c>
      <c r="V156" s="25"/>
      <c r="Z156" s="19" t="s">
        <v>38</v>
      </c>
      <c r="AA156" s="25"/>
      <c r="AC156" s="24"/>
    </row>
    <row r="157" spans="2:29" x14ac:dyDescent="0.25">
      <c r="G157">
        <v>10</v>
      </c>
      <c r="L157">
        <v>10</v>
      </c>
      <c r="Q157">
        <v>10</v>
      </c>
      <c r="R157" s="2"/>
      <c r="U157">
        <v>10</v>
      </c>
      <c r="Z157">
        <v>10</v>
      </c>
      <c r="AC157" s="24"/>
    </row>
    <row r="158" spans="2:29" x14ac:dyDescent="0.25">
      <c r="Q158"/>
      <c r="AC158" s="24"/>
    </row>
    <row r="159" spans="2:29" x14ac:dyDescent="0.25">
      <c r="B159" s="19" t="s">
        <v>39</v>
      </c>
      <c r="C159" s="25"/>
      <c r="G159" s="19" t="s">
        <v>40</v>
      </c>
      <c r="H159" s="25"/>
      <c r="L159" s="19" t="s">
        <v>41</v>
      </c>
      <c r="M159" s="25"/>
      <c r="N159" s="25"/>
      <c r="Q159" s="19" t="s">
        <v>42</v>
      </c>
      <c r="R159" s="25"/>
      <c r="U159" s="19" t="s">
        <v>43</v>
      </c>
      <c r="V159" s="25"/>
      <c r="W159" s="25"/>
      <c r="Z159" s="19" t="s">
        <v>44</v>
      </c>
      <c r="AA159" s="25"/>
      <c r="AB159" s="25"/>
      <c r="AC159" s="24"/>
    </row>
    <row r="160" spans="2:29" x14ac:dyDescent="0.25">
      <c r="B160">
        <v>10</v>
      </c>
      <c r="G160">
        <v>10</v>
      </c>
      <c r="L160">
        <v>10</v>
      </c>
      <c r="Q160">
        <v>10</v>
      </c>
      <c r="U160">
        <v>10</v>
      </c>
      <c r="Z160">
        <v>10</v>
      </c>
      <c r="AC160" s="24"/>
    </row>
    <row r="161" spans="2:29" x14ac:dyDescent="0.25">
      <c r="AC161" s="24"/>
    </row>
    <row r="162" spans="2:29" x14ac:dyDescent="0.25">
      <c r="B162" s="5"/>
      <c r="C162" s="5"/>
      <c r="D162" s="5"/>
      <c r="E162" s="5"/>
      <c r="F162" s="5"/>
      <c r="G162" s="5"/>
      <c r="H162" s="5"/>
      <c r="I162" s="5"/>
      <c r="J162" s="5"/>
      <c r="K162" s="5"/>
      <c r="L162" s="5"/>
      <c r="M162" s="5"/>
      <c r="N162" s="5"/>
      <c r="O162" s="5"/>
      <c r="P162" s="5"/>
      <c r="Q162" s="6"/>
      <c r="R162" s="5"/>
      <c r="S162" s="5"/>
      <c r="T162" s="5"/>
      <c r="U162" s="5"/>
      <c r="V162" s="5"/>
      <c r="W162" s="5"/>
      <c r="X162" s="5"/>
      <c r="Y162" s="5"/>
      <c r="Z162" s="5"/>
      <c r="AA162" s="5"/>
      <c r="AB162" s="5"/>
      <c r="AC162" s="24"/>
    </row>
    <row r="163" spans="2:29" x14ac:dyDescent="0.25">
      <c r="AC163" s="24"/>
    </row>
    <row r="164" spans="2:29" x14ac:dyDescent="0.25">
      <c r="B164" s="19" t="s">
        <v>28</v>
      </c>
      <c r="C164" s="25"/>
      <c r="D164" s="25"/>
      <c r="R164" s="19" t="s">
        <v>29</v>
      </c>
      <c r="S164" s="25"/>
      <c r="T164" s="25"/>
      <c r="AC164" s="24"/>
    </row>
    <row r="165" spans="2:29" x14ac:dyDescent="0.25">
      <c r="B165" s="40" t="s">
        <v>708</v>
      </c>
      <c r="R165" s="40" t="s">
        <v>709</v>
      </c>
      <c r="AC165" s="24"/>
    </row>
    <row r="166" spans="2:29" x14ac:dyDescent="0.25">
      <c r="AC166" s="24"/>
    </row>
    <row r="167" spans="2:29" x14ac:dyDescent="0.25">
      <c r="B167" s="19" t="s">
        <v>30</v>
      </c>
      <c r="C167" s="25"/>
      <c r="D167" s="25"/>
      <c r="AC167" s="24"/>
    </row>
    <row r="168" spans="2:29" x14ac:dyDescent="0.25">
      <c r="B168" t="s">
        <v>80</v>
      </c>
      <c r="AC168" s="24"/>
    </row>
    <row r="169" spans="2:29" x14ac:dyDescent="0.25">
      <c r="B169" t="s">
        <v>80</v>
      </c>
      <c r="AC169" s="24"/>
    </row>
    <row r="170" spans="2:29" x14ac:dyDescent="0.25">
      <c r="B170" s="19" t="s">
        <v>31</v>
      </c>
      <c r="C170" s="25"/>
      <c r="D170" s="25"/>
      <c r="AC170" s="24"/>
    </row>
    <row r="171" spans="2:29" x14ac:dyDescent="0.25">
      <c r="B171" s="139">
        <v>1000</v>
      </c>
      <c r="C171" s="139"/>
      <c r="AC171" s="24"/>
    </row>
    <row r="172" spans="2:29" x14ac:dyDescent="0.25">
      <c r="B172" s="93"/>
      <c r="C172" s="93"/>
      <c r="AC172" s="24"/>
    </row>
    <row r="173" spans="2:29" x14ac:dyDescent="0.25">
      <c r="B173" s="93"/>
      <c r="C173" s="93"/>
      <c r="AC173" s="24"/>
    </row>
    <row r="174" spans="2:29" x14ac:dyDescent="0.25">
      <c r="B174" s="93"/>
      <c r="C174" s="93"/>
      <c r="AC174" s="24"/>
    </row>
    <row r="175" spans="2:29" x14ac:dyDescent="0.25">
      <c r="B175" s="93"/>
      <c r="C175" s="93"/>
      <c r="AC175" s="24"/>
    </row>
    <row r="176" spans="2:29" x14ac:dyDescent="0.25">
      <c r="AC176" s="24"/>
    </row>
    <row r="177" spans="2:29" x14ac:dyDescent="0.25">
      <c r="B177" s="5"/>
      <c r="C177" s="5"/>
      <c r="D177" s="5"/>
      <c r="E177" s="5"/>
      <c r="F177" s="5"/>
      <c r="G177" s="5"/>
      <c r="H177" s="5"/>
      <c r="I177" s="5"/>
      <c r="J177" s="5"/>
      <c r="K177" s="5"/>
      <c r="L177" s="5"/>
      <c r="M177" s="5"/>
      <c r="N177" s="5"/>
      <c r="O177" s="5"/>
      <c r="P177" s="5"/>
      <c r="Q177" s="6"/>
      <c r="R177" s="5"/>
      <c r="S177" s="5"/>
      <c r="T177" s="5"/>
      <c r="U177" s="5"/>
      <c r="V177" s="5"/>
      <c r="W177" s="5"/>
      <c r="X177" s="5"/>
      <c r="Y177" s="5"/>
      <c r="Z177" s="5"/>
      <c r="AA177" s="5"/>
      <c r="AB177" s="5"/>
      <c r="AC177" s="24"/>
    </row>
    <row r="178" spans="2:29" x14ac:dyDescent="0.25">
      <c r="AC178" s="24"/>
    </row>
    <row r="179" spans="2:29" x14ac:dyDescent="0.25">
      <c r="B179" s="19" t="s">
        <v>32</v>
      </c>
      <c r="C179" s="25"/>
      <c r="D179" s="25"/>
      <c r="E179" s="25"/>
      <c r="AC179" s="24"/>
    </row>
    <row r="180" spans="2:29" s="2" customFormat="1" x14ac:dyDescent="0.25">
      <c r="B180" s="36"/>
      <c r="AC180" s="37"/>
    </row>
    <row r="181" spans="2:29" x14ac:dyDescent="0.25">
      <c r="AC181" s="24"/>
    </row>
    <row r="182" spans="2:29" x14ac:dyDescent="0.25">
      <c r="B182" s="19" t="s">
        <v>33</v>
      </c>
      <c r="C182" s="25"/>
      <c r="G182" s="19" t="s">
        <v>34</v>
      </c>
      <c r="H182" s="25"/>
      <c r="L182" s="19" t="s">
        <v>35</v>
      </c>
      <c r="M182" s="25"/>
      <c r="Q182" s="19" t="s">
        <v>36</v>
      </c>
      <c r="R182" s="25"/>
      <c r="U182" s="19" t="s">
        <v>37</v>
      </c>
      <c r="V182" s="25"/>
      <c r="Z182" s="19" t="s">
        <v>38</v>
      </c>
      <c r="AA182" s="25"/>
      <c r="AC182" s="24"/>
    </row>
    <row r="183" spans="2:29" x14ac:dyDescent="0.25">
      <c r="B183">
        <v>1</v>
      </c>
      <c r="L183">
        <v>1</v>
      </c>
      <c r="Q183"/>
      <c r="R183" s="2"/>
      <c r="U183">
        <v>3</v>
      </c>
      <c r="AC183" s="24"/>
    </row>
    <row r="184" spans="2:29" x14ac:dyDescent="0.25">
      <c r="Q184"/>
      <c r="AC184" s="24"/>
    </row>
    <row r="185" spans="2:29" x14ac:dyDescent="0.25">
      <c r="B185" s="19" t="s">
        <v>39</v>
      </c>
      <c r="C185" s="25"/>
      <c r="G185" s="19" t="s">
        <v>40</v>
      </c>
      <c r="H185" s="25"/>
      <c r="L185" s="19" t="s">
        <v>41</v>
      </c>
      <c r="M185" s="25"/>
      <c r="N185" s="25"/>
      <c r="Q185" s="19" t="s">
        <v>42</v>
      </c>
      <c r="R185" s="25"/>
      <c r="U185" s="19" t="s">
        <v>43</v>
      </c>
      <c r="V185" s="25"/>
      <c r="W185" s="25"/>
      <c r="Z185" s="19" t="s">
        <v>44</v>
      </c>
      <c r="AA185" s="25"/>
      <c r="AB185" s="25"/>
      <c r="AC185" s="24"/>
    </row>
    <row r="186" spans="2:29" x14ac:dyDescent="0.25">
      <c r="B186">
        <v>173</v>
      </c>
      <c r="G186">
        <v>322</v>
      </c>
      <c r="L186">
        <v>200</v>
      </c>
      <c r="Q186">
        <v>100</v>
      </c>
      <c r="U186">
        <v>100</v>
      </c>
      <c r="Z186">
        <v>100</v>
      </c>
      <c r="AC186" s="24"/>
    </row>
  </sheetData>
  <mergeCells count="21">
    <mergeCell ref="B12:AC12"/>
    <mergeCell ref="B15:AC15"/>
    <mergeCell ref="R21:AC21"/>
    <mergeCell ref="B98:C98"/>
    <mergeCell ref="B106:C106"/>
    <mergeCell ref="G106:H106"/>
    <mergeCell ref="B124:C124"/>
    <mergeCell ref="B127:C127"/>
    <mergeCell ref="B135:C135"/>
    <mergeCell ref="G135:H135"/>
    <mergeCell ref="L135:M135"/>
    <mergeCell ref="B171:C171"/>
    <mergeCell ref="U135:V135"/>
    <mergeCell ref="Z135:AA135"/>
    <mergeCell ref="B138:C138"/>
    <mergeCell ref="G138:H138"/>
    <mergeCell ref="L138:M138"/>
    <mergeCell ref="Q138:R138"/>
    <mergeCell ref="U138:V138"/>
    <mergeCell ref="Z138:AA138"/>
    <mergeCell ref="Q135:R135"/>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dimension ref="A2:AC57"/>
  <sheetViews>
    <sheetView topLeftCell="A25" workbookViewId="0"/>
  </sheetViews>
  <sheetFormatPr baseColWidth="10" defaultColWidth="3.7109375" defaultRowHeight="15" x14ac:dyDescent="0.25"/>
  <cols>
    <col min="2" max="2" width="4" bestFit="1" customWidth="1"/>
    <col min="15" max="15" width="3.140625" customWidth="1"/>
    <col min="17" max="17" width="3.7109375" style="2"/>
    <col min="29" max="29" width="15.140625" style="24" customWidth="1"/>
    <col min="35" max="35" width="10.5703125" bestFit="1" customWidth="1"/>
  </cols>
  <sheetData>
    <row r="2" spans="1:29" ht="18.75" x14ac:dyDescent="0.3">
      <c r="B2" s="1" t="s">
        <v>0</v>
      </c>
    </row>
    <row r="3" spans="1:29" x14ac:dyDescent="0.25">
      <c r="B3" s="58" t="s">
        <v>710</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13" t="s">
        <v>711</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ht="30" customHeight="1" x14ac:dyDescent="0.25">
      <c r="B12" s="147" t="s">
        <v>712</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x14ac:dyDescent="0.25">
      <c r="B15" s="13" t="s">
        <v>713</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65"/>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15.75" x14ac:dyDescent="0.25">
      <c r="B18" s="13" t="s">
        <v>9</v>
      </c>
      <c r="C18" s="14"/>
      <c r="D18" s="14"/>
      <c r="E18" s="14"/>
      <c r="F18" s="14"/>
      <c r="G18" s="14"/>
      <c r="H18" s="14"/>
      <c r="I18" s="14"/>
      <c r="J18" s="14"/>
      <c r="K18" s="14"/>
      <c r="L18" s="14"/>
      <c r="M18" s="14"/>
      <c r="N18" s="14"/>
      <c r="O18" s="14"/>
      <c r="P18" s="14"/>
      <c r="Q18" s="15"/>
      <c r="R18" s="13" t="s">
        <v>617</v>
      </c>
      <c r="S18" s="14"/>
      <c r="T18" s="12"/>
      <c r="U18" s="12"/>
      <c r="V18" s="12"/>
      <c r="W18" s="12"/>
      <c r="X18" s="12"/>
      <c r="Y18" s="12"/>
      <c r="Z18" s="12"/>
      <c r="AA18" s="12"/>
      <c r="AB18" s="7"/>
      <c r="AC18" s="65"/>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15.75" x14ac:dyDescent="0.25">
      <c r="B21" s="13" t="s">
        <v>210</v>
      </c>
      <c r="C21" s="14"/>
      <c r="D21" s="14"/>
      <c r="E21" s="14"/>
      <c r="F21" s="14"/>
      <c r="G21" s="14"/>
      <c r="H21" s="14"/>
      <c r="I21" s="14"/>
      <c r="J21" s="14"/>
      <c r="K21" s="14"/>
      <c r="L21" s="14"/>
      <c r="M21" s="14"/>
      <c r="N21" s="14"/>
      <c r="O21" s="14"/>
      <c r="P21" s="14"/>
      <c r="Q21" s="15"/>
      <c r="R21" s="13" t="s">
        <v>618</v>
      </c>
      <c r="S21" s="14"/>
      <c r="T21" s="12"/>
      <c r="U21" s="12"/>
      <c r="V21" s="12"/>
      <c r="W21" s="12"/>
      <c r="X21" s="12"/>
      <c r="Y21" s="12"/>
      <c r="Z21" s="12"/>
      <c r="AA21" s="12"/>
      <c r="AB21" s="7"/>
      <c r="AC21" s="65"/>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221</v>
      </c>
      <c r="C26" s="23" t="s">
        <v>66</v>
      </c>
      <c r="AC26" s="51">
        <v>5001</v>
      </c>
    </row>
    <row r="27" spans="1:29" x14ac:dyDescent="0.25">
      <c r="B27" s="11">
        <v>261</v>
      </c>
      <c r="C27" s="11" t="s">
        <v>18</v>
      </c>
      <c r="AC27" s="51">
        <v>80000</v>
      </c>
    </row>
    <row r="28" spans="1:29" x14ac:dyDescent="0.25">
      <c r="B28" s="23">
        <v>294</v>
      </c>
      <c r="C28" s="23" t="s">
        <v>108</v>
      </c>
      <c r="AC28" s="51">
        <v>1500</v>
      </c>
    </row>
    <row r="29" spans="1:29" x14ac:dyDescent="0.25">
      <c r="B29" s="11">
        <v>372</v>
      </c>
      <c r="C29" s="11" t="s">
        <v>20</v>
      </c>
      <c r="AC29" s="51">
        <v>13000</v>
      </c>
    </row>
    <row r="30" spans="1:29" x14ac:dyDescent="0.25">
      <c r="B30" s="11">
        <v>375</v>
      </c>
      <c r="C30" s="11" t="s">
        <v>93</v>
      </c>
      <c r="AC30" s="51">
        <v>5000</v>
      </c>
    </row>
    <row r="31" spans="1:29" x14ac:dyDescent="0.25">
      <c r="B31" s="11">
        <v>511</v>
      </c>
      <c r="C31" s="11" t="s">
        <v>24</v>
      </c>
      <c r="AC31" s="51">
        <v>10000</v>
      </c>
    </row>
    <row r="32" spans="1:29" x14ac:dyDescent="0.25">
      <c r="B32" s="11">
        <v>523</v>
      </c>
      <c r="C32" s="11" t="s">
        <v>143</v>
      </c>
      <c r="AC32" s="51">
        <v>1500</v>
      </c>
    </row>
    <row r="33" spans="2:29" x14ac:dyDescent="0.25">
      <c r="AC33" s="46"/>
    </row>
    <row r="34" spans="2:29" x14ac:dyDescent="0.25">
      <c r="AA34" s="25"/>
      <c r="AB34" s="26" t="s">
        <v>27</v>
      </c>
      <c r="AC34" s="53">
        <f>SUM(AC26:AC32)</f>
        <v>116001</v>
      </c>
    </row>
    <row r="35" spans="2:29" x14ac:dyDescent="0.25">
      <c r="X35" s="28"/>
      <c r="Y35" s="28"/>
      <c r="Z35" s="28"/>
      <c r="AA35" s="28"/>
      <c r="AB35" s="28"/>
    </row>
    <row r="37" spans="2:29" x14ac:dyDescent="0.25">
      <c r="B37" s="5"/>
      <c r="C37" s="5"/>
      <c r="D37" s="5"/>
      <c r="E37" s="5"/>
      <c r="F37" s="5"/>
      <c r="G37" s="5"/>
      <c r="H37" s="5"/>
      <c r="I37" s="5"/>
      <c r="J37" s="5"/>
      <c r="K37" s="5"/>
      <c r="L37" s="5"/>
      <c r="M37" s="5"/>
      <c r="N37" s="5"/>
      <c r="O37" s="5"/>
      <c r="P37" s="5"/>
      <c r="Q37" s="6"/>
      <c r="R37" s="5"/>
      <c r="S37" s="5"/>
      <c r="T37" s="5"/>
      <c r="U37" s="5"/>
      <c r="V37" s="5"/>
      <c r="W37" s="5"/>
      <c r="X37" s="5"/>
      <c r="Y37" s="5"/>
      <c r="Z37" s="5"/>
      <c r="AA37" s="5"/>
      <c r="AB37" s="5"/>
      <c r="AC37" s="30"/>
    </row>
    <row r="39" spans="2:29" x14ac:dyDescent="0.25">
      <c r="B39" s="19" t="s">
        <v>28</v>
      </c>
      <c r="C39" s="25"/>
      <c r="D39" s="25"/>
      <c r="R39" s="19" t="s">
        <v>29</v>
      </c>
      <c r="S39" s="25"/>
      <c r="T39" s="25"/>
    </row>
    <row r="40" spans="2:29" x14ac:dyDescent="0.25">
      <c r="B40" s="31" t="s">
        <v>714</v>
      </c>
      <c r="R40" t="s">
        <v>715</v>
      </c>
      <c r="S40" s="32"/>
      <c r="T40" s="32"/>
      <c r="U40" s="32"/>
      <c r="V40" s="32"/>
      <c r="W40" s="32"/>
      <c r="X40" s="32"/>
      <c r="Y40" s="32"/>
      <c r="Z40" s="32"/>
      <c r="AA40" s="32"/>
      <c r="AB40" s="32"/>
      <c r="AC40" s="73"/>
    </row>
    <row r="42" spans="2:29" x14ac:dyDescent="0.25">
      <c r="B42" s="19" t="s">
        <v>30</v>
      </c>
      <c r="C42" s="25"/>
      <c r="D42" s="25"/>
    </row>
    <row r="43" spans="2:29" x14ac:dyDescent="0.25">
      <c r="B43">
        <v>0</v>
      </c>
    </row>
    <row r="45" spans="2:29" x14ac:dyDescent="0.25">
      <c r="B45" s="19" t="s">
        <v>31</v>
      </c>
      <c r="C45" s="25"/>
      <c r="D45" s="25"/>
    </row>
    <row r="46" spans="2:29" x14ac:dyDescent="0.25">
      <c r="B46">
        <v>0</v>
      </c>
    </row>
    <row r="48" spans="2:29" x14ac:dyDescent="0.25">
      <c r="B48" s="5"/>
      <c r="C48" s="5"/>
      <c r="D48" s="5"/>
      <c r="E48" s="5"/>
      <c r="F48" s="5"/>
      <c r="G48" s="5"/>
      <c r="H48" s="5"/>
      <c r="I48" s="5"/>
      <c r="J48" s="5"/>
      <c r="K48" s="5"/>
      <c r="L48" s="5"/>
      <c r="M48" s="5"/>
      <c r="N48" s="5"/>
      <c r="O48" s="5"/>
      <c r="P48" s="5"/>
      <c r="Q48" s="6"/>
      <c r="R48" s="5"/>
      <c r="S48" s="5"/>
      <c r="T48" s="5"/>
      <c r="U48" s="5"/>
      <c r="V48" s="5"/>
      <c r="W48" s="5"/>
      <c r="X48" s="5"/>
      <c r="Y48" s="5"/>
      <c r="Z48" s="5"/>
      <c r="AA48" s="5"/>
      <c r="AB48" s="5"/>
      <c r="AC48" s="30"/>
    </row>
    <row r="50" spans="2:28" x14ac:dyDescent="0.25">
      <c r="B50" s="19" t="s">
        <v>32</v>
      </c>
      <c r="C50" s="25"/>
      <c r="D50" s="25"/>
      <c r="E50" s="25"/>
    </row>
    <row r="53" spans="2:28" x14ac:dyDescent="0.25">
      <c r="B53" s="19" t="s">
        <v>33</v>
      </c>
      <c r="C53" s="25"/>
      <c r="G53" s="19" t="s">
        <v>34</v>
      </c>
      <c r="H53" s="25"/>
      <c r="L53" s="19" t="s">
        <v>35</v>
      </c>
      <c r="M53" s="25"/>
      <c r="Q53" s="19" t="s">
        <v>36</v>
      </c>
      <c r="R53" s="25"/>
      <c r="U53" s="19" t="s">
        <v>37</v>
      </c>
      <c r="V53" s="25"/>
      <c r="Z53" s="19" t="s">
        <v>38</v>
      </c>
      <c r="AA53" s="25"/>
    </row>
    <row r="54" spans="2:28" x14ac:dyDescent="0.25">
      <c r="Q54"/>
      <c r="R54" s="2"/>
    </row>
    <row r="55" spans="2:28" x14ac:dyDescent="0.25">
      <c r="Q55"/>
    </row>
    <row r="56" spans="2:28" x14ac:dyDescent="0.25">
      <c r="B56" s="19" t="s">
        <v>39</v>
      </c>
      <c r="C56" s="25"/>
      <c r="G56" s="19" t="s">
        <v>40</v>
      </c>
      <c r="H56" s="25"/>
      <c r="L56" s="19" t="s">
        <v>41</v>
      </c>
      <c r="M56" s="25"/>
      <c r="N56" s="25"/>
      <c r="Q56" s="19" t="s">
        <v>42</v>
      </c>
      <c r="R56" s="25"/>
      <c r="U56" s="19" t="s">
        <v>43</v>
      </c>
      <c r="V56" s="25"/>
      <c r="W56" s="25"/>
      <c r="Z56" s="19" t="s">
        <v>44</v>
      </c>
      <c r="AA56" s="25"/>
      <c r="AB56" s="25"/>
    </row>
    <row r="57" spans="2:28" x14ac:dyDescent="0.25">
      <c r="Q57"/>
    </row>
  </sheetData>
  <mergeCells count="1">
    <mergeCell ref="B12:AC12"/>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9"/>
  <dimension ref="A2:AC103"/>
  <sheetViews>
    <sheetView workbookViewId="0">
      <selection activeCell="B44" sqref="B44:C44"/>
    </sheetView>
  </sheetViews>
  <sheetFormatPr baseColWidth="10" defaultColWidth="3.7109375" defaultRowHeight="15" x14ac:dyDescent="0.25"/>
  <cols>
    <col min="2" max="2" width="4" bestFit="1" customWidth="1"/>
    <col min="7" max="7" width="4" bestFit="1" customWidth="1"/>
    <col min="12" max="12" width="4" bestFit="1" customWidth="1"/>
    <col min="15" max="15" width="2.7109375" customWidth="1"/>
    <col min="17" max="17" width="4" style="2" bestFit="1" customWidth="1"/>
    <col min="21" max="21" width="4" bestFit="1" customWidth="1"/>
    <col min="26" max="26" width="4" bestFit="1" customWidth="1"/>
    <col min="29" max="29" width="14.28515625" customWidth="1"/>
  </cols>
  <sheetData>
    <row r="2" spans="1:29" ht="18.75" x14ac:dyDescent="0.3">
      <c r="B2" s="1" t="s">
        <v>0</v>
      </c>
    </row>
    <row r="3" spans="1:29" x14ac:dyDescent="0.25">
      <c r="B3" s="58" t="s">
        <v>710</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716</v>
      </c>
      <c r="C9" s="14"/>
      <c r="D9" s="14"/>
      <c r="E9" s="14"/>
      <c r="F9" s="14"/>
      <c r="G9" s="14"/>
      <c r="H9" s="14"/>
      <c r="I9" s="14"/>
      <c r="J9" s="14"/>
      <c r="K9" s="14"/>
      <c r="L9" s="14"/>
      <c r="M9" s="14"/>
      <c r="N9" s="14"/>
      <c r="O9" s="14"/>
      <c r="P9" s="14"/>
      <c r="Q9" s="15"/>
      <c r="R9" s="14"/>
      <c r="S9" s="14"/>
      <c r="T9" s="14"/>
      <c r="U9" s="14"/>
      <c r="V9" s="14"/>
      <c r="W9" s="14"/>
      <c r="X9" s="14"/>
      <c r="Y9" s="14"/>
      <c r="Z9" s="14"/>
      <c r="AA9" s="14"/>
      <c r="AB9" s="14"/>
      <c r="AC9" s="59"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7" t="s">
        <v>717</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7" t="s">
        <v>718</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7" t="s">
        <v>617</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7" t="s">
        <v>210</v>
      </c>
      <c r="C21" s="14"/>
      <c r="D21" s="14"/>
      <c r="E21" s="14"/>
      <c r="F21" s="14"/>
      <c r="G21" s="14"/>
      <c r="H21" s="14"/>
      <c r="I21" s="14"/>
      <c r="J21" s="14"/>
      <c r="K21" s="14"/>
      <c r="L21" s="14"/>
      <c r="M21" s="14"/>
      <c r="N21" s="14"/>
      <c r="O21" s="14"/>
      <c r="P21" s="14"/>
      <c r="Q21" s="15"/>
      <c r="R21" s="7" t="s">
        <v>719</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95">
        <v>10000</v>
      </c>
    </row>
    <row r="27" spans="1:29" s="2" customFormat="1" x14ac:dyDescent="0.25">
      <c r="B27" s="23">
        <v>212</v>
      </c>
      <c r="C27" s="23" t="s">
        <v>64</v>
      </c>
      <c r="AC27" s="95">
        <v>2000</v>
      </c>
    </row>
    <row r="28" spans="1:29" x14ac:dyDescent="0.25">
      <c r="B28" s="23">
        <v>214</v>
      </c>
      <c r="C28" s="23" t="s">
        <v>65</v>
      </c>
      <c r="AC28" s="95">
        <v>3000</v>
      </c>
    </row>
    <row r="29" spans="1:29" x14ac:dyDescent="0.25">
      <c r="B29" s="23">
        <v>215</v>
      </c>
      <c r="C29" s="23" t="s">
        <v>52</v>
      </c>
      <c r="AC29" s="95">
        <v>8000</v>
      </c>
    </row>
    <row r="30" spans="1:29" x14ac:dyDescent="0.25">
      <c r="B30" s="23">
        <v>296</v>
      </c>
      <c r="C30" s="23" t="s">
        <v>54</v>
      </c>
      <c r="AC30" s="95">
        <v>10000</v>
      </c>
    </row>
    <row r="31" spans="1:29" x14ac:dyDescent="0.25">
      <c r="B31" s="11">
        <v>355</v>
      </c>
      <c r="C31" s="11" t="s">
        <v>55</v>
      </c>
      <c r="AC31" s="95">
        <v>10000</v>
      </c>
    </row>
    <row r="33" spans="2:29" x14ac:dyDescent="0.25">
      <c r="AA33" s="25"/>
      <c r="AB33" s="26" t="s">
        <v>27</v>
      </c>
      <c r="AC33" s="96">
        <f>SUM(AC26:AC31)</f>
        <v>43000</v>
      </c>
    </row>
    <row r="34" spans="2:29" x14ac:dyDescent="0.25">
      <c r="X34" s="28"/>
      <c r="Y34" s="28"/>
      <c r="Z34" s="28"/>
      <c r="AA34" s="28"/>
      <c r="AB34" s="28"/>
      <c r="AC34" s="29"/>
    </row>
    <row r="35" spans="2:29" x14ac:dyDescent="0.25">
      <c r="B35" s="5"/>
      <c r="C35" s="5"/>
      <c r="D35" s="5"/>
      <c r="E35" s="5"/>
      <c r="F35" s="5"/>
      <c r="G35" s="5"/>
      <c r="H35" s="5"/>
      <c r="I35" s="5"/>
      <c r="J35" s="5"/>
      <c r="K35" s="5"/>
      <c r="L35" s="5"/>
      <c r="M35" s="5"/>
      <c r="N35" s="5"/>
      <c r="O35" s="5"/>
      <c r="P35" s="5"/>
      <c r="Q35" s="6"/>
      <c r="R35" s="5"/>
      <c r="S35" s="5"/>
      <c r="T35" s="5"/>
      <c r="U35" s="5"/>
      <c r="V35" s="5"/>
      <c r="W35" s="5"/>
      <c r="X35" s="5"/>
      <c r="Y35" s="5"/>
      <c r="Z35" s="5"/>
      <c r="AA35" s="5"/>
      <c r="AB35" s="5"/>
      <c r="AC35" s="30"/>
    </row>
    <row r="36" spans="2:29" x14ac:dyDescent="0.25">
      <c r="AC36" s="24"/>
    </row>
    <row r="37" spans="2:29" x14ac:dyDescent="0.25">
      <c r="B37" s="19" t="s">
        <v>28</v>
      </c>
      <c r="C37" s="25"/>
      <c r="D37" s="25"/>
      <c r="R37" s="19" t="s">
        <v>29</v>
      </c>
      <c r="S37" s="25"/>
      <c r="T37" s="25"/>
      <c r="AC37" s="24"/>
    </row>
    <row r="38" spans="2:29" x14ac:dyDescent="0.25">
      <c r="B38" s="40" t="s">
        <v>720</v>
      </c>
      <c r="R38" s="40" t="s">
        <v>721</v>
      </c>
      <c r="AC38" s="24"/>
    </row>
    <row r="39" spans="2:29" x14ac:dyDescent="0.25">
      <c r="AC39" s="24"/>
    </row>
    <row r="40" spans="2:29" x14ac:dyDescent="0.25">
      <c r="B40" s="19" t="s">
        <v>30</v>
      </c>
      <c r="C40" s="25"/>
      <c r="D40" s="25"/>
      <c r="AC40" s="24"/>
    </row>
    <row r="41" spans="2:29" x14ac:dyDescent="0.25">
      <c r="B41">
        <v>0</v>
      </c>
      <c r="AC41" s="24"/>
    </row>
    <row r="42" spans="2:29" x14ac:dyDescent="0.25">
      <c r="AC42" s="24"/>
    </row>
    <row r="43" spans="2:29" x14ac:dyDescent="0.25">
      <c r="B43" s="19" t="s">
        <v>31</v>
      </c>
      <c r="C43" s="25"/>
      <c r="D43" s="25"/>
      <c r="AC43" s="24"/>
    </row>
    <row r="44" spans="2:29" x14ac:dyDescent="0.25">
      <c r="B44" s="139">
        <v>1320</v>
      </c>
      <c r="C44" s="139"/>
      <c r="AC44" s="24"/>
    </row>
    <row r="45" spans="2:29" x14ac:dyDescent="0.25">
      <c r="AC45" s="24"/>
    </row>
    <row r="46" spans="2:29" x14ac:dyDescent="0.25">
      <c r="B46" s="5"/>
      <c r="C46" s="5"/>
      <c r="D46" s="5"/>
      <c r="E46" s="5"/>
      <c r="F46" s="5"/>
      <c r="G46" s="5"/>
      <c r="H46" s="5"/>
      <c r="I46" s="5"/>
      <c r="J46" s="5"/>
      <c r="K46" s="5"/>
      <c r="L46" s="5"/>
      <c r="M46" s="5"/>
      <c r="N46" s="5"/>
      <c r="O46" s="5"/>
      <c r="P46" s="5"/>
      <c r="Q46" s="6"/>
      <c r="R46" s="5"/>
      <c r="S46" s="5"/>
      <c r="T46" s="5"/>
      <c r="U46" s="5"/>
      <c r="V46" s="5"/>
      <c r="W46" s="5"/>
      <c r="X46" s="5"/>
      <c r="Y46" s="5"/>
      <c r="Z46" s="5"/>
      <c r="AA46" s="5"/>
      <c r="AB46" s="5"/>
      <c r="AC46" s="30"/>
    </row>
    <row r="47" spans="2:29" x14ac:dyDescent="0.25">
      <c r="AC47" s="24"/>
    </row>
    <row r="48" spans="2:29" x14ac:dyDescent="0.25">
      <c r="B48" s="19" t="s">
        <v>32</v>
      </c>
      <c r="C48" s="25"/>
      <c r="D48" s="25"/>
      <c r="E48" s="25"/>
      <c r="AC48" s="24"/>
    </row>
    <row r="49" spans="2:29" x14ac:dyDescent="0.25">
      <c r="AC49" s="24"/>
    </row>
    <row r="50" spans="2:29" x14ac:dyDescent="0.25">
      <c r="AC50" s="24"/>
    </row>
    <row r="51" spans="2:29" x14ac:dyDescent="0.25">
      <c r="B51" s="19" t="s">
        <v>33</v>
      </c>
      <c r="C51" s="25"/>
      <c r="G51" s="19" t="s">
        <v>34</v>
      </c>
      <c r="H51" s="25"/>
      <c r="L51" s="19" t="s">
        <v>35</v>
      </c>
      <c r="M51" s="25"/>
      <c r="Q51" s="19" t="s">
        <v>36</v>
      </c>
      <c r="R51" s="25"/>
      <c r="U51" s="19" t="s">
        <v>37</v>
      </c>
      <c r="V51" s="25"/>
      <c r="Z51" s="19" t="s">
        <v>38</v>
      </c>
      <c r="AA51" s="25"/>
      <c r="AC51" s="24"/>
    </row>
    <row r="52" spans="2:29" x14ac:dyDescent="0.25">
      <c r="B52">
        <v>120</v>
      </c>
      <c r="G52">
        <v>110</v>
      </c>
      <c r="L52">
        <v>70</v>
      </c>
      <c r="Q52">
        <v>120</v>
      </c>
      <c r="R52" s="2"/>
      <c r="U52">
        <v>100</v>
      </c>
      <c r="Z52">
        <v>120</v>
      </c>
      <c r="AC52" s="24"/>
    </row>
    <row r="53" spans="2:29" x14ac:dyDescent="0.25">
      <c r="Q53"/>
      <c r="AC53" s="24"/>
    </row>
    <row r="54" spans="2:29" x14ac:dyDescent="0.25">
      <c r="B54" s="19" t="s">
        <v>39</v>
      </c>
      <c r="C54" s="25"/>
      <c r="G54" s="19" t="s">
        <v>40</v>
      </c>
      <c r="H54" s="25"/>
      <c r="L54" s="19" t="s">
        <v>41</v>
      </c>
      <c r="M54" s="25"/>
      <c r="N54" s="25"/>
      <c r="Q54" s="19" t="s">
        <v>42</v>
      </c>
      <c r="R54" s="25"/>
      <c r="U54" s="19" t="s">
        <v>43</v>
      </c>
      <c r="V54" s="25"/>
      <c r="W54" s="25"/>
      <c r="Z54" s="19" t="s">
        <v>44</v>
      </c>
      <c r="AA54" s="25"/>
      <c r="AB54" s="25"/>
      <c r="AC54" s="24"/>
    </row>
    <row r="55" spans="2:29" x14ac:dyDescent="0.25">
      <c r="B55">
        <v>110</v>
      </c>
      <c r="G55">
        <v>110</v>
      </c>
      <c r="L55">
        <v>110</v>
      </c>
      <c r="Q55">
        <v>110</v>
      </c>
      <c r="U55">
        <v>120</v>
      </c>
      <c r="Z55">
        <v>120</v>
      </c>
      <c r="AC55" s="24"/>
    </row>
    <row r="61" spans="2:29" x14ac:dyDescent="0.25">
      <c r="B61" s="5"/>
      <c r="C61" s="5"/>
      <c r="D61" s="5"/>
      <c r="E61" s="5"/>
      <c r="F61" s="5"/>
      <c r="G61" s="5"/>
      <c r="H61" s="5"/>
      <c r="I61" s="5"/>
      <c r="J61" s="5"/>
      <c r="K61" s="5"/>
      <c r="L61" s="5"/>
      <c r="M61" s="5"/>
      <c r="N61" s="5"/>
      <c r="O61" s="5"/>
      <c r="P61" s="5"/>
      <c r="Q61" s="6"/>
      <c r="R61" s="5"/>
      <c r="S61" s="5"/>
      <c r="T61" s="5"/>
      <c r="U61" s="5"/>
      <c r="V61" s="5"/>
      <c r="W61" s="5"/>
      <c r="X61" s="5"/>
      <c r="Y61" s="5"/>
      <c r="Z61" s="5"/>
      <c r="AA61" s="5"/>
      <c r="AB61" s="5"/>
      <c r="AC61" s="30"/>
    </row>
    <row r="62" spans="2:29" x14ac:dyDescent="0.25">
      <c r="AC62" s="24"/>
    </row>
    <row r="63" spans="2:29" x14ac:dyDescent="0.25">
      <c r="B63" s="19" t="s">
        <v>28</v>
      </c>
      <c r="C63" s="25"/>
      <c r="D63" s="25"/>
      <c r="R63" s="19" t="s">
        <v>29</v>
      </c>
      <c r="S63" s="25"/>
      <c r="T63" s="25"/>
      <c r="AC63" s="24"/>
    </row>
    <row r="64" spans="2:29" x14ac:dyDescent="0.25">
      <c r="B64" s="40" t="s">
        <v>722</v>
      </c>
      <c r="R64" s="40" t="s">
        <v>723</v>
      </c>
      <c r="AC64" s="24"/>
    </row>
    <row r="65" spans="2:29" x14ac:dyDescent="0.25">
      <c r="AC65" s="24"/>
    </row>
    <row r="66" spans="2:29" x14ac:dyDescent="0.25">
      <c r="B66" s="19" t="s">
        <v>30</v>
      </c>
      <c r="C66" s="25"/>
      <c r="D66" s="25"/>
      <c r="AC66" s="24"/>
    </row>
    <row r="67" spans="2:29" x14ac:dyDescent="0.25">
      <c r="B67">
        <v>0</v>
      </c>
      <c r="AC67" s="24"/>
    </row>
    <row r="68" spans="2:29" x14ac:dyDescent="0.25">
      <c r="AC68" s="24"/>
    </row>
    <row r="69" spans="2:29" x14ac:dyDescent="0.25">
      <c r="B69" s="19" t="s">
        <v>31</v>
      </c>
      <c r="C69" s="25"/>
      <c r="D69" s="25"/>
      <c r="AC69" s="24"/>
    </row>
    <row r="70" spans="2:29" x14ac:dyDescent="0.25">
      <c r="B70">
        <v>805</v>
      </c>
      <c r="C70" t="s">
        <v>80</v>
      </c>
      <c r="AC70" s="24"/>
    </row>
    <row r="71" spans="2:29" x14ac:dyDescent="0.25">
      <c r="AC71" s="24"/>
    </row>
    <row r="72" spans="2:29" x14ac:dyDescent="0.25">
      <c r="B72" s="5"/>
      <c r="C72" s="5"/>
      <c r="D72" s="5"/>
      <c r="E72" s="5"/>
      <c r="F72" s="5"/>
      <c r="G72" s="5"/>
      <c r="H72" s="5"/>
      <c r="I72" s="5"/>
      <c r="J72" s="5"/>
      <c r="K72" s="5"/>
      <c r="L72" s="5"/>
      <c r="M72" s="5"/>
      <c r="N72" s="5"/>
      <c r="O72" s="5"/>
      <c r="P72" s="5"/>
      <c r="Q72" s="6"/>
      <c r="R72" s="5"/>
      <c r="S72" s="5"/>
      <c r="T72" s="5"/>
      <c r="U72" s="5"/>
      <c r="V72" s="5"/>
      <c r="W72" s="5"/>
      <c r="X72" s="5"/>
      <c r="Y72" s="5"/>
      <c r="Z72" s="5"/>
      <c r="AA72" s="5"/>
      <c r="AB72" s="5"/>
      <c r="AC72" s="30"/>
    </row>
    <row r="73" spans="2:29" x14ac:dyDescent="0.25">
      <c r="AC73" s="24"/>
    </row>
    <row r="74" spans="2:29" x14ac:dyDescent="0.25">
      <c r="B74" s="19" t="s">
        <v>32</v>
      </c>
      <c r="C74" s="25"/>
      <c r="D74" s="25"/>
      <c r="E74" s="25"/>
      <c r="AC74" s="24"/>
    </row>
    <row r="75" spans="2:29" x14ac:dyDescent="0.25">
      <c r="AC75" s="24"/>
    </row>
    <row r="76" spans="2:29" x14ac:dyDescent="0.25">
      <c r="AC76" s="24"/>
    </row>
    <row r="77" spans="2:29" x14ac:dyDescent="0.25">
      <c r="B77" s="19" t="s">
        <v>33</v>
      </c>
      <c r="C77" s="25"/>
      <c r="G77" s="19" t="s">
        <v>34</v>
      </c>
      <c r="H77" s="25"/>
      <c r="L77" s="19" t="s">
        <v>35</v>
      </c>
      <c r="M77" s="25"/>
      <c r="Q77" s="19" t="s">
        <v>36</v>
      </c>
      <c r="R77" s="25"/>
      <c r="U77" s="19" t="s">
        <v>37</v>
      </c>
      <c r="V77" s="25"/>
      <c r="Z77" s="19" t="s">
        <v>38</v>
      </c>
      <c r="AA77" s="25"/>
      <c r="AC77" s="24"/>
    </row>
    <row r="78" spans="2:29" x14ac:dyDescent="0.25">
      <c r="B78">
        <v>80</v>
      </c>
      <c r="G78">
        <v>80</v>
      </c>
      <c r="L78">
        <v>80</v>
      </c>
      <c r="Q78">
        <v>80</v>
      </c>
      <c r="R78" s="2"/>
      <c r="U78">
        <v>60</v>
      </c>
      <c r="Z78">
        <v>70</v>
      </c>
      <c r="AC78" s="24"/>
    </row>
    <row r="79" spans="2:29" x14ac:dyDescent="0.25">
      <c r="Q79"/>
      <c r="AC79" s="24"/>
    </row>
    <row r="80" spans="2:29" x14ac:dyDescent="0.25">
      <c r="B80" s="19" t="s">
        <v>39</v>
      </c>
      <c r="C80" s="25"/>
      <c r="G80" s="19" t="s">
        <v>40</v>
      </c>
      <c r="H80" s="25"/>
      <c r="L80" s="19" t="s">
        <v>41</v>
      </c>
      <c r="M80" s="25"/>
      <c r="N80" s="25"/>
      <c r="Q80" s="19" t="s">
        <v>42</v>
      </c>
      <c r="R80" s="25"/>
      <c r="U80" s="19" t="s">
        <v>43</v>
      </c>
      <c r="V80" s="25"/>
      <c r="W80" s="25"/>
      <c r="Z80" s="19" t="s">
        <v>44</v>
      </c>
      <c r="AA80" s="25"/>
      <c r="AB80" s="25"/>
      <c r="AC80" s="24"/>
    </row>
    <row r="81" spans="2:29" x14ac:dyDescent="0.25">
      <c r="B81">
        <v>80</v>
      </c>
      <c r="G81">
        <v>65</v>
      </c>
      <c r="L81">
        <v>60</v>
      </c>
      <c r="Q81">
        <v>50</v>
      </c>
      <c r="U81">
        <v>50</v>
      </c>
      <c r="Z81">
        <v>50</v>
      </c>
      <c r="AC81" s="24"/>
    </row>
    <row r="83" spans="2:29" x14ac:dyDescent="0.25">
      <c r="B83" s="5"/>
      <c r="C83" s="5"/>
      <c r="D83" s="5"/>
      <c r="E83" s="5"/>
      <c r="F83" s="5"/>
      <c r="G83" s="5"/>
      <c r="H83" s="5"/>
      <c r="I83" s="5"/>
      <c r="J83" s="5"/>
      <c r="K83" s="5"/>
      <c r="L83" s="5"/>
      <c r="M83" s="5"/>
      <c r="N83" s="5"/>
      <c r="O83" s="5"/>
      <c r="P83" s="5"/>
      <c r="Q83" s="6"/>
      <c r="R83" s="5"/>
      <c r="S83" s="5"/>
      <c r="T83" s="5"/>
      <c r="U83" s="5"/>
      <c r="V83" s="5"/>
      <c r="W83" s="5"/>
      <c r="X83" s="5"/>
      <c r="Y83" s="5"/>
      <c r="Z83" s="5"/>
      <c r="AA83" s="5"/>
      <c r="AB83" s="5"/>
      <c r="AC83" s="30"/>
    </row>
    <row r="84" spans="2:29" x14ac:dyDescent="0.25">
      <c r="AC84" s="24"/>
    </row>
    <row r="85" spans="2:29" x14ac:dyDescent="0.25">
      <c r="B85" s="19" t="s">
        <v>28</v>
      </c>
      <c r="C85" s="25"/>
      <c r="D85" s="25"/>
      <c r="R85" s="19" t="s">
        <v>29</v>
      </c>
      <c r="S85" s="25"/>
      <c r="T85" s="25"/>
      <c r="AC85" s="24"/>
    </row>
    <row r="86" spans="2:29" x14ac:dyDescent="0.25">
      <c r="B86" s="40" t="s">
        <v>724</v>
      </c>
      <c r="R86" s="40" t="s">
        <v>725</v>
      </c>
      <c r="AC86" s="24"/>
    </row>
    <row r="87" spans="2:29" x14ac:dyDescent="0.25">
      <c r="AC87" s="24"/>
    </row>
    <row r="88" spans="2:29" x14ac:dyDescent="0.25">
      <c r="B88" s="19" t="s">
        <v>30</v>
      </c>
      <c r="C88" s="25"/>
      <c r="D88" s="25"/>
      <c r="AC88" s="24"/>
    </row>
    <row r="89" spans="2:29" x14ac:dyDescent="0.25">
      <c r="B89">
        <v>0</v>
      </c>
      <c r="AC89" s="24"/>
    </row>
    <row r="90" spans="2:29" x14ac:dyDescent="0.25">
      <c r="AC90" s="24"/>
    </row>
    <row r="91" spans="2:29" x14ac:dyDescent="0.25">
      <c r="B91" s="19" t="s">
        <v>31</v>
      </c>
      <c r="C91" s="25"/>
      <c r="D91" s="25"/>
      <c r="AC91" s="24"/>
    </row>
    <row r="92" spans="2:29" x14ac:dyDescent="0.25">
      <c r="B92" s="139">
        <v>2280</v>
      </c>
      <c r="C92" s="139"/>
      <c r="D92" t="s">
        <v>80</v>
      </c>
      <c r="AC92" s="24"/>
    </row>
    <row r="93" spans="2:29" x14ac:dyDescent="0.25">
      <c r="AC93" s="24"/>
    </row>
    <row r="94" spans="2:29" x14ac:dyDescent="0.25">
      <c r="B94" s="5"/>
      <c r="C94" s="5"/>
      <c r="D94" s="5"/>
      <c r="E94" s="5"/>
      <c r="F94" s="5"/>
      <c r="G94" s="5"/>
      <c r="H94" s="5"/>
      <c r="I94" s="5"/>
      <c r="J94" s="5"/>
      <c r="K94" s="5"/>
      <c r="L94" s="5"/>
      <c r="M94" s="5"/>
      <c r="N94" s="5"/>
      <c r="O94" s="5"/>
      <c r="P94" s="5"/>
      <c r="Q94" s="6"/>
      <c r="R94" s="5"/>
      <c r="S94" s="5"/>
      <c r="T94" s="5"/>
      <c r="U94" s="5"/>
      <c r="V94" s="5"/>
      <c r="W94" s="5"/>
      <c r="X94" s="5"/>
      <c r="Y94" s="5"/>
      <c r="Z94" s="5"/>
      <c r="AA94" s="5"/>
      <c r="AB94" s="5"/>
      <c r="AC94" s="30"/>
    </row>
    <row r="95" spans="2:29" x14ac:dyDescent="0.25">
      <c r="AC95" s="24"/>
    </row>
    <row r="96" spans="2:29" x14ac:dyDescent="0.25">
      <c r="B96" s="19" t="s">
        <v>32</v>
      </c>
      <c r="C96" s="25"/>
      <c r="D96" s="25"/>
      <c r="E96" s="25"/>
      <c r="AC96" s="24"/>
    </row>
    <row r="97" spans="2:29" x14ac:dyDescent="0.25">
      <c r="AC97" s="24"/>
    </row>
    <row r="98" spans="2:29" x14ac:dyDescent="0.25">
      <c r="AC98" s="24"/>
    </row>
    <row r="99" spans="2:29" x14ac:dyDescent="0.25">
      <c r="B99" s="19" t="s">
        <v>33</v>
      </c>
      <c r="C99" s="25"/>
      <c r="G99" s="19" t="s">
        <v>34</v>
      </c>
      <c r="H99" s="25"/>
      <c r="L99" s="19" t="s">
        <v>35</v>
      </c>
      <c r="M99" s="25"/>
      <c r="Q99" s="19" t="s">
        <v>36</v>
      </c>
      <c r="R99" s="25"/>
      <c r="U99" s="19" t="s">
        <v>37</v>
      </c>
      <c r="V99" s="25"/>
      <c r="Z99" s="19" t="s">
        <v>38</v>
      </c>
      <c r="AA99" s="25"/>
      <c r="AC99" s="24"/>
    </row>
    <row r="100" spans="2:29" x14ac:dyDescent="0.25">
      <c r="B100">
        <v>190</v>
      </c>
      <c r="G100">
        <v>190</v>
      </c>
      <c r="L100">
        <v>190</v>
      </c>
      <c r="Q100">
        <v>190</v>
      </c>
      <c r="R100" s="2"/>
      <c r="U100">
        <v>190</v>
      </c>
      <c r="Z100">
        <v>190</v>
      </c>
      <c r="AC100" s="24"/>
    </row>
    <row r="101" spans="2:29" x14ac:dyDescent="0.25">
      <c r="Q101"/>
      <c r="AC101" s="24"/>
    </row>
    <row r="102" spans="2:29" x14ac:dyDescent="0.25">
      <c r="B102" s="19" t="s">
        <v>39</v>
      </c>
      <c r="C102" s="25"/>
      <c r="G102" s="19" t="s">
        <v>40</v>
      </c>
      <c r="H102" s="25"/>
      <c r="L102" s="19" t="s">
        <v>41</v>
      </c>
      <c r="M102" s="25"/>
      <c r="N102" s="25"/>
      <c r="Q102" s="19" t="s">
        <v>42</v>
      </c>
      <c r="R102" s="25"/>
      <c r="U102" s="19" t="s">
        <v>43</v>
      </c>
      <c r="V102" s="25"/>
      <c r="W102" s="25"/>
      <c r="Z102" s="19" t="s">
        <v>44</v>
      </c>
      <c r="AA102" s="25"/>
      <c r="AB102" s="25"/>
      <c r="AC102" s="24"/>
    </row>
    <row r="103" spans="2:29" x14ac:dyDescent="0.25">
      <c r="B103">
        <v>190</v>
      </c>
      <c r="G103">
        <v>190</v>
      </c>
      <c r="L103">
        <v>190</v>
      </c>
      <c r="Q103">
        <v>190</v>
      </c>
      <c r="U103">
        <v>190</v>
      </c>
      <c r="Z103">
        <v>190</v>
      </c>
      <c r="AC103" s="24"/>
    </row>
  </sheetData>
  <mergeCells count="2">
    <mergeCell ref="B44:C44"/>
    <mergeCell ref="B92:C92"/>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E85"/>
  <sheetViews>
    <sheetView topLeftCell="A64" workbookViewId="0">
      <selection activeCell="AD1" sqref="AD1"/>
    </sheetView>
  </sheetViews>
  <sheetFormatPr baseColWidth="10" defaultColWidth="3.7109375" defaultRowHeight="15" x14ac:dyDescent="0.25"/>
  <cols>
    <col min="2" max="2" width="4" bestFit="1" customWidth="1"/>
    <col min="17" max="17" width="3.7109375" style="2"/>
    <col min="29" max="29" width="15" bestFit="1" customWidth="1"/>
    <col min="30" max="31" width="7.42578125" customWidth="1"/>
  </cols>
  <sheetData>
    <row r="2" spans="1:29" ht="18.75" x14ac:dyDescent="0.3">
      <c r="B2" s="1" t="s">
        <v>0</v>
      </c>
    </row>
    <row r="3" spans="1:29" ht="15.75" x14ac:dyDescent="0.25">
      <c r="B3" s="3" t="s">
        <v>99</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99</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100</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101</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3" t="s">
        <v>101</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102</v>
      </c>
      <c r="C21" s="14"/>
      <c r="D21" s="14"/>
      <c r="E21" s="14"/>
      <c r="F21" s="14"/>
      <c r="G21" s="14"/>
      <c r="H21" s="14"/>
      <c r="I21" s="14"/>
      <c r="J21" s="14"/>
      <c r="K21" s="14"/>
      <c r="L21" s="14"/>
      <c r="M21" s="14"/>
      <c r="N21" s="14"/>
      <c r="O21" s="14"/>
      <c r="P21" s="14"/>
      <c r="Q21" s="15"/>
      <c r="R21" s="13" t="s">
        <v>103</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34">
        <v>30000</v>
      </c>
    </row>
    <row r="27" spans="1:29" x14ac:dyDescent="0.25">
      <c r="B27" s="23">
        <v>214</v>
      </c>
      <c r="C27" s="23" t="s">
        <v>65</v>
      </c>
      <c r="AC27" s="34">
        <v>1000</v>
      </c>
    </row>
    <row r="28" spans="1:29" x14ac:dyDescent="0.25">
      <c r="B28" s="23">
        <v>215</v>
      </c>
      <c r="C28" s="23" t="s">
        <v>52</v>
      </c>
      <c r="AC28" s="34">
        <v>25000</v>
      </c>
    </row>
    <row r="29" spans="1:29" x14ac:dyDescent="0.25">
      <c r="B29" s="23">
        <v>216</v>
      </c>
      <c r="C29" s="23" t="s">
        <v>53</v>
      </c>
      <c r="AC29" s="34">
        <v>5500</v>
      </c>
    </row>
    <row r="30" spans="1:29" x14ac:dyDescent="0.25">
      <c r="B30" s="23">
        <v>218</v>
      </c>
      <c r="C30" s="23" t="s">
        <v>104</v>
      </c>
      <c r="AB30" s="39"/>
      <c r="AC30" s="34">
        <v>5000</v>
      </c>
    </row>
    <row r="31" spans="1:29" x14ac:dyDescent="0.25">
      <c r="B31" s="23">
        <v>221</v>
      </c>
      <c r="C31" s="23" t="s">
        <v>66</v>
      </c>
      <c r="AC31" s="34">
        <v>250000</v>
      </c>
    </row>
    <row r="32" spans="1:29" x14ac:dyDescent="0.25">
      <c r="B32" s="23">
        <v>223</v>
      </c>
      <c r="C32" s="23" t="s">
        <v>105</v>
      </c>
      <c r="AC32" s="34">
        <v>20000</v>
      </c>
    </row>
    <row r="33" spans="2:29" x14ac:dyDescent="0.25">
      <c r="B33" s="23">
        <v>246</v>
      </c>
      <c r="C33" s="23" t="s">
        <v>67</v>
      </c>
      <c r="AC33" s="34">
        <v>5000</v>
      </c>
    </row>
    <row r="34" spans="2:29" x14ac:dyDescent="0.25">
      <c r="B34" s="11">
        <v>248</v>
      </c>
      <c r="C34" s="11" t="s">
        <v>68</v>
      </c>
      <c r="AC34" s="34">
        <v>30000</v>
      </c>
    </row>
    <row r="35" spans="2:29" x14ac:dyDescent="0.25">
      <c r="B35" s="11">
        <v>256</v>
      </c>
      <c r="C35" s="11" t="s">
        <v>106</v>
      </c>
      <c r="AC35" s="34">
        <v>1000</v>
      </c>
    </row>
    <row r="36" spans="2:29" x14ac:dyDescent="0.25">
      <c r="B36" s="11">
        <v>261</v>
      </c>
      <c r="C36" s="11" t="s">
        <v>18</v>
      </c>
      <c r="AC36" s="34">
        <v>100000</v>
      </c>
    </row>
    <row r="37" spans="2:29" x14ac:dyDescent="0.25">
      <c r="B37" s="11">
        <v>271</v>
      </c>
      <c r="C37" s="23" t="s">
        <v>107</v>
      </c>
      <c r="AC37" s="34">
        <v>10000</v>
      </c>
    </row>
    <row r="38" spans="2:29" x14ac:dyDescent="0.25">
      <c r="B38" s="23">
        <v>292</v>
      </c>
      <c r="C38" s="23" t="s">
        <v>69</v>
      </c>
      <c r="AC38" s="34">
        <v>1000</v>
      </c>
    </row>
    <row r="39" spans="2:29" x14ac:dyDescent="0.25">
      <c r="B39" s="23">
        <v>294</v>
      </c>
      <c r="C39" s="23" t="s">
        <v>108</v>
      </c>
      <c r="AC39" s="34">
        <v>1000</v>
      </c>
    </row>
    <row r="40" spans="2:29" x14ac:dyDescent="0.25">
      <c r="B40" s="23">
        <v>296</v>
      </c>
      <c r="C40" s="23" t="s">
        <v>54</v>
      </c>
      <c r="AC40" s="34">
        <v>50000</v>
      </c>
    </row>
    <row r="41" spans="2:29" x14ac:dyDescent="0.25">
      <c r="B41" s="23">
        <v>299</v>
      </c>
      <c r="C41" s="23" t="s">
        <v>109</v>
      </c>
      <c r="AC41" s="34">
        <v>1000</v>
      </c>
    </row>
    <row r="42" spans="2:29" x14ac:dyDescent="0.25">
      <c r="B42" s="11">
        <v>318</v>
      </c>
      <c r="C42" s="11" t="s">
        <v>70</v>
      </c>
      <c r="AC42" s="34">
        <v>1000</v>
      </c>
    </row>
    <row r="43" spans="2:29" x14ac:dyDescent="0.25">
      <c r="B43" s="11">
        <v>325</v>
      </c>
      <c r="C43" s="11" t="s">
        <v>110</v>
      </c>
      <c r="AC43" s="34">
        <v>5000</v>
      </c>
    </row>
    <row r="44" spans="2:29" x14ac:dyDescent="0.25">
      <c r="B44" s="11">
        <v>351</v>
      </c>
      <c r="C44" s="11" t="s">
        <v>73</v>
      </c>
      <c r="AC44" s="34">
        <v>10000</v>
      </c>
    </row>
    <row r="45" spans="2:29" x14ac:dyDescent="0.25">
      <c r="B45" s="11">
        <v>353</v>
      </c>
      <c r="C45" s="11" t="s">
        <v>111</v>
      </c>
      <c r="AC45" s="34">
        <v>1000</v>
      </c>
    </row>
    <row r="46" spans="2:29" x14ac:dyDescent="0.25">
      <c r="B46" s="11">
        <v>355</v>
      </c>
      <c r="C46" s="11" t="s">
        <v>55</v>
      </c>
      <c r="AC46" s="34">
        <v>15000</v>
      </c>
    </row>
    <row r="47" spans="2:29" x14ac:dyDescent="0.25">
      <c r="B47" s="11">
        <v>363</v>
      </c>
      <c r="C47" s="11" t="s">
        <v>112</v>
      </c>
      <c r="AC47" s="34">
        <v>200000</v>
      </c>
    </row>
    <row r="48" spans="2:29" x14ac:dyDescent="0.25">
      <c r="B48" s="11">
        <v>371</v>
      </c>
      <c r="C48" s="11" t="s">
        <v>19</v>
      </c>
      <c r="AC48" s="34">
        <v>30000</v>
      </c>
    </row>
    <row r="49" spans="2:31" x14ac:dyDescent="0.25">
      <c r="B49" s="11">
        <v>372</v>
      </c>
      <c r="C49" s="11" t="s">
        <v>20</v>
      </c>
      <c r="AC49" s="34">
        <v>5000</v>
      </c>
    </row>
    <row r="50" spans="2:31" x14ac:dyDescent="0.25">
      <c r="B50" s="11">
        <v>375</v>
      </c>
      <c r="C50" s="11" t="s">
        <v>21</v>
      </c>
      <c r="AC50" s="34">
        <v>15000</v>
      </c>
    </row>
    <row r="51" spans="2:31" x14ac:dyDescent="0.25">
      <c r="B51" s="11">
        <v>376</v>
      </c>
      <c r="C51" s="11" t="s">
        <v>56</v>
      </c>
      <c r="AC51" s="34">
        <v>10000</v>
      </c>
    </row>
    <row r="52" spans="2:31" x14ac:dyDescent="0.25">
      <c r="B52" s="11">
        <v>379</v>
      </c>
      <c r="C52" s="23" t="s">
        <v>22</v>
      </c>
      <c r="AC52" s="34">
        <v>1000</v>
      </c>
    </row>
    <row r="53" spans="2:31" x14ac:dyDescent="0.25">
      <c r="B53" s="11">
        <v>382</v>
      </c>
      <c r="C53" s="11" t="s">
        <v>113</v>
      </c>
      <c r="AC53" s="34">
        <v>500000</v>
      </c>
      <c r="AD53" s="136"/>
      <c r="AE53" s="136"/>
    </row>
    <row r="54" spans="2:31" x14ac:dyDescent="0.25">
      <c r="B54" s="11">
        <v>383</v>
      </c>
      <c r="C54" s="11" t="s">
        <v>114</v>
      </c>
      <c r="AC54" s="34">
        <v>500000</v>
      </c>
    </row>
    <row r="55" spans="2:31" x14ac:dyDescent="0.25">
      <c r="B55" s="11">
        <v>445</v>
      </c>
      <c r="C55" s="11" t="s">
        <v>115</v>
      </c>
      <c r="AC55" s="34">
        <v>100000</v>
      </c>
    </row>
    <row r="56" spans="2:31" x14ac:dyDescent="0.25">
      <c r="B56" s="11">
        <v>511</v>
      </c>
      <c r="C56" s="11" t="s">
        <v>24</v>
      </c>
      <c r="AC56" s="34">
        <v>15000</v>
      </c>
    </row>
    <row r="57" spans="2:31" x14ac:dyDescent="0.25">
      <c r="B57" s="11">
        <v>512</v>
      </c>
      <c r="C57" s="11" t="s">
        <v>116</v>
      </c>
      <c r="AC57" s="34">
        <v>15000</v>
      </c>
    </row>
    <row r="58" spans="2:31" x14ac:dyDescent="0.25">
      <c r="B58" s="11">
        <v>515</v>
      </c>
      <c r="C58" s="11" t="s">
        <v>117</v>
      </c>
      <c r="AC58" s="34">
        <v>5000</v>
      </c>
    </row>
    <row r="59" spans="2:31" x14ac:dyDescent="0.25">
      <c r="B59" s="11">
        <v>519</v>
      </c>
      <c r="C59" s="11" t="s">
        <v>25</v>
      </c>
      <c r="AC59" s="34">
        <v>5000</v>
      </c>
    </row>
    <row r="60" spans="2:31" x14ac:dyDescent="0.25">
      <c r="B60" s="11">
        <v>521</v>
      </c>
      <c r="C60" s="11" t="s">
        <v>118</v>
      </c>
      <c r="AC60" s="34">
        <v>3000</v>
      </c>
    </row>
    <row r="61" spans="2:31" x14ac:dyDescent="0.25">
      <c r="B61" s="11">
        <v>564</v>
      </c>
      <c r="C61" s="11" t="s">
        <v>76</v>
      </c>
      <c r="AC61" s="34">
        <v>15000</v>
      </c>
    </row>
    <row r="62" spans="2:31" x14ac:dyDescent="0.25">
      <c r="B62" s="11">
        <v>565</v>
      </c>
      <c r="C62" s="11" t="s">
        <v>26</v>
      </c>
      <c r="AC62" s="34">
        <v>10000</v>
      </c>
    </row>
    <row r="64" spans="2:31" x14ac:dyDescent="0.25">
      <c r="AA64" s="25"/>
      <c r="AB64" s="26" t="s">
        <v>27</v>
      </c>
      <c r="AC64" s="27">
        <f>SUM(AC26:AC62)</f>
        <v>1996500</v>
      </c>
    </row>
    <row r="65" spans="2:29" x14ac:dyDescent="0.25">
      <c r="X65" s="132"/>
      <c r="Y65" s="132"/>
      <c r="Z65" s="132"/>
      <c r="AA65" s="132"/>
      <c r="AB65" s="132"/>
      <c r="AC65" s="29"/>
    </row>
    <row r="66" spans="2:29" x14ac:dyDescent="0.25">
      <c r="B66" s="5"/>
      <c r="C66" s="5"/>
      <c r="D66" s="5"/>
      <c r="E66" s="5"/>
      <c r="F66" s="5"/>
      <c r="G66" s="5"/>
      <c r="H66" s="5"/>
      <c r="I66" s="5"/>
      <c r="J66" s="5"/>
      <c r="K66" s="5"/>
      <c r="L66" s="5"/>
      <c r="M66" s="5"/>
      <c r="N66" s="5"/>
      <c r="O66" s="5"/>
      <c r="P66" s="5"/>
      <c r="Q66" s="6"/>
      <c r="R66" s="5"/>
      <c r="S66" s="5"/>
      <c r="T66" s="5"/>
      <c r="U66" s="5"/>
      <c r="V66" s="5"/>
      <c r="W66" s="5"/>
      <c r="X66" s="5"/>
      <c r="Y66" s="5"/>
      <c r="Z66" s="5"/>
      <c r="AA66" s="5"/>
      <c r="AB66" s="5"/>
      <c r="AC66" s="30"/>
    </row>
    <row r="67" spans="2:29" x14ac:dyDescent="0.25">
      <c r="AC67" s="24"/>
    </row>
    <row r="68" spans="2:29" x14ac:dyDescent="0.25">
      <c r="B68" s="19" t="s">
        <v>28</v>
      </c>
      <c r="C68" s="25"/>
      <c r="D68" s="25"/>
      <c r="R68" s="19" t="s">
        <v>29</v>
      </c>
      <c r="S68" s="25"/>
      <c r="T68" s="25"/>
      <c r="AC68" s="24"/>
    </row>
    <row r="69" spans="2:29" x14ac:dyDescent="0.25">
      <c r="B69" s="31"/>
      <c r="R69" s="32"/>
      <c r="S69" s="32"/>
      <c r="T69" s="32"/>
      <c r="U69" s="32"/>
      <c r="V69" s="32"/>
      <c r="W69" s="32"/>
      <c r="X69" s="32"/>
      <c r="Y69" s="32"/>
      <c r="Z69" s="32"/>
      <c r="AA69" s="32"/>
      <c r="AB69" s="32"/>
      <c r="AC69" s="32"/>
    </row>
    <row r="70" spans="2:29" x14ac:dyDescent="0.25">
      <c r="AC70" s="24"/>
    </row>
    <row r="71" spans="2:29" x14ac:dyDescent="0.25">
      <c r="B71" s="19" t="s">
        <v>30</v>
      </c>
      <c r="C71" s="25"/>
      <c r="D71" s="25"/>
      <c r="AC71" s="24"/>
    </row>
    <row r="72" spans="2:29" x14ac:dyDescent="0.25">
      <c r="AC72" s="24"/>
    </row>
    <row r="73" spans="2:29" x14ac:dyDescent="0.25">
      <c r="AC73" s="24"/>
    </row>
    <row r="74" spans="2:29" x14ac:dyDescent="0.25">
      <c r="B74" s="19" t="s">
        <v>31</v>
      </c>
      <c r="C74" s="25"/>
      <c r="D74" s="25"/>
      <c r="AC74" s="24"/>
    </row>
    <row r="75" spans="2:29" x14ac:dyDescent="0.25">
      <c r="AC75" s="24"/>
    </row>
    <row r="76" spans="2:29" x14ac:dyDescent="0.25">
      <c r="AC76" s="24"/>
    </row>
    <row r="77" spans="2:29" x14ac:dyDescent="0.25">
      <c r="B77" s="5"/>
      <c r="C77" s="5"/>
      <c r="D77" s="5"/>
      <c r="E77" s="5"/>
      <c r="F77" s="5"/>
      <c r="G77" s="5"/>
      <c r="H77" s="5"/>
      <c r="I77" s="5"/>
      <c r="J77" s="5"/>
      <c r="K77" s="5"/>
      <c r="L77" s="5"/>
      <c r="M77" s="5"/>
      <c r="N77" s="5"/>
      <c r="O77" s="5"/>
      <c r="P77" s="5"/>
      <c r="Q77" s="6"/>
      <c r="R77" s="5"/>
      <c r="S77" s="5"/>
      <c r="T77" s="5"/>
      <c r="U77" s="5"/>
      <c r="V77" s="5"/>
      <c r="W77" s="5"/>
      <c r="X77" s="5"/>
      <c r="Y77" s="5"/>
      <c r="Z77" s="5"/>
      <c r="AA77" s="5"/>
      <c r="AB77" s="5"/>
      <c r="AC77" s="30"/>
    </row>
    <row r="78" spans="2:29" x14ac:dyDescent="0.25">
      <c r="AC78" s="24"/>
    </row>
    <row r="79" spans="2:29" x14ac:dyDescent="0.25">
      <c r="B79" s="19" t="s">
        <v>32</v>
      </c>
      <c r="C79" s="25"/>
      <c r="D79" s="25"/>
      <c r="E79" s="25"/>
      <c r="AC79" s="24"/>
    </row>
    <row r="80" spans="2:29" x14ac:dyDescent="0.25">
      <c r="AC80" s="24"/>
    </row>
    <row r="81" spans="2:29" x14ac:dyDescent="0.25">
      <c r="AC81" s="24"/>
    </row>
    <row r="82" spans="2:29" x14ac:dyDescent="0.25">
      <c r="B82" s="19" t="s">
        <v>33</v>
      </c>
      <c r="C82" s="25"/>
      <c r="G82" s="19" t="s">
        <v>34</v>
      </c>
      <c r="H82" s="25"/>
      <c r="L82" s="19" t="s">
        <v>35</v>
      </c>
      <c r="M82" s="25"/>
      <c r="Q82" s="19" t="s">
        <v>36</v>
      </c>
      <c r="R82" s="25"/>
      <c r="U82" s="19" t="s">
        <v>37</v>
      </c>
      <c r="V82" s="25"/>
      <c r="Z82" s="19" t="s">
        <v>38</v>
      </c>
      <c r="AA82" s="25"/>
      <c r="AC82" s="24"/>
    </row>
    <row r="83" spans="2:29" x14ac:dyDescent="0.25">
      <c r="Q83"/>
      <c r="R83" s="2"/>
      <c r="AC83" s="24"/>
    </row>
    <row r="84" spans="2:29" x14ac:dyDescent="0.25">
      <c r="Q84"/>
      <c r="AC84" s="24"/>
    </row>
    <row r="85" spans="2:29" x14ac:dyDescent="0.25">
      <c r="B85" s="19" t="s">
        <v>39</v>
      </c>
      <c r="C85" s="25"/>
      <c r="G85" s="19" t="s">
        <v>40</v>
      </c>
      <c r="H85" s="25"/>
      <c r="L85" s="19" t="s">
        <v>41</v>
      </c>
      <c r="M85" s="25"/>
      <c r="N85" s="25"/>
      <c r="Q85" s="19" t="s">
        <v>42</v>
      </c>
      <c r="R85" s="25"/>
      <c r="U85" s="19" t="s">
        <v>43</v>
      </c>
      <c r="V85" s="25"/>
      <c r="W85" s="25"/>
      <c r="Z85" s="19" t="s">
        <v>44</v>
      </c>
      <c r="AA85" s="25"/>
      <c r="AB85" s="25"/>
      <c r="AC85" s="24"/>
    </row>
  </sheetData>
  <mergeCells count="2">
    <mergeCell ref="AD53:AE53"/>
    <mergeCell ref="X65:AB65"/>
  </mergeCells>
  <printOptions horizontalCentered="1"/>
  <pageMargins left="0.19685039370078741" right="0.19685039370078741" top="0.39370078740157483" bottom="0.39370078740157483" header="0.31496062992125984" footer="0.31496062992125984"/>
  <pageSetup scale="85" orientation="portrait" horizontalDpi="1200" verticalDpi="12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dimension ref="A2:AB113"/>
  <sheetViews>
    <sheetView workbookViewId="0">
      <selection activeCell="A78" sqref="A78:IV78"/>
    </sheetView>
  </sheetViews>
  <sheetFormatPr baseColWidth="10" defaultColWidth="3.7109375" defaultRowHeight="15" x14ac:dyDescent="0.25"/>
  <cols>
    <col min="2" max="2" width="5" bestFit="1" customWidth="1"/>
    <col min="7" max="7" width="4" bestFit="1" customWidth="1"/>
    <col min="12" max="12" width="4" bestFit="1" customWidth="1"/>
    <col min="16" max="16" width="4" style="2" bestFit="1" customWidth="1"/>
    <col min="20" max="20" width="4" bestFit="1" customWidth="1"/>
    <col min="25" max="25" width="4" bestFit="1" customWidth="1"/>
    <col min="28" max="28" width="14.7109375" customWidth="1"/>
  </cols>
  <sheetData>
    <row r="2" spans="1:28" ht="18.75" x14ac:dyDescent="0.3">
      <c r="B2" s="1" t="s">
        <v>0</v>
      </c>
    </row>
    <row r="3" spans="1:28" x14ac:dyDescent="0.25">
      <c r="B3" s="58" t="s">
        <v>710</v>
      </c>
    </row>
    <row r="4" spans="1:28" x14ac:dyDescent="0.25">
      <c r="B4" s="4" t="s">
        <v>2</v>
      </c>
    </row>
    <row r="6" spans="1:28" x14ac:dyDescent="0.25">
      <c r="A6" s="5"/>
      <c r="B6" s="5"/>
      <c r="C6" s="5"/>
      <c r="D6" s="5"/>
      <c r="E6" s="5"/>
      <c r="F6" s="5"/>
      <c r="G6" s="5"/>
      <c r="H6" s="5"/>
      <c r="I6" s="5"/>
      <c r="J6" s="5"/>
      <c r="K6" s="5"/>
      <c r="L6" s="5"/>
      <c r="M6" s="5"/>
      <c r="N6" s="5"/>
      <c r="O6" s="5"/>
      <c r="P6" s="6"/>
      <c r="Q6" s="5"/>
      <c r="R6" s="5"/>
      <c r="S6" s="5"/>
      <c r="T6" s="5"/>
      <c r="U6" s="5"/>
      <c r="V6" s="5"/>
      <c r="W6" s="5"/>
      <c r="X6" s="5"/>
      <c r="Y6" s="5"/>
      <c r="Z6" s="5"/>
      <c r="AA6" s="5"/>
      <c r="AB6" s="5"/>
    </row>
    <row r="7" spans="1:28" x14ac:dyDescent="0.25">
      <c r="A7" s="7"/>
      <c r="B7" s="7"/>
      <c r="C7" s="7"/>
      <c r="D7" s="7"/>
      <c r="E7" s="7"/>
      <c r="F7" s="7"/>
      <c r="G7" s="7"/>
      <c r="H7" s="7"/>
      <c r="I7" s="7"/>
      <c r="J7" s="7"/>
      <c r="K7" s="7"/>
      <c r="L7" s="7"/>
      <c r="M7" s="7"/>
      <c r="N7" s="7"/>
      <c r="O7" s="7"/>
      <c r="P7" s="8"/>
      <c r="Q7" s="7"/>
      <c r="R7" s="7"/>
      <c r="S7" s="7"/>
      <c r="T7" s="7"/>
      <c r="U7" s="7"/>
      <c r="V7" s="7"/>
      <c r="W7" s="7"/>
      <c r="X7" s="7"/>
      <c r="Y7" s="7"/>
      <c r="Z7" s="7"/>
      <c r="AA7" s="7"/>
      <c r="AB7" s="7"/>
    </row>
    <row r="8" spans="1:28" x14ac:dyDescent="0.25">
      <c r="B8" s="9" t="s">
        <v>3</v>
      </c>
      <c r="C8" s="10"/>
      <c r="D8" s="11"/>
      <c r="E8" s="11"/>
      <c r="F8" s="12"/>
      <c r="G8" s="12"/>
      <c r="H8" s="12"/>
      <c r="I8" s="12"/>
      <c r="J8" s="12"/>
      <c r="K8" s="12"/>
      <c r="L8" s="12"/>
      <c r="M8" s="12"/>
      <c r="N8" s="12"/>
      <c r="O8" s="12"/>
      <c r="P8" s="11"/>
      <c r="Q8" s="12"/>
      <c r="R8" s="12"/>
      <c r="S8" s="12"/>
      <c r="T8" s="12"/>
      <c r="U8" s="12"/>
      <c r="V8" s="12"/>
      <c r="W8" s="12"/>
      <c r="X8" s="12"/>
      <c r="Y8" s="12"/>
      <c r="Z8" s="12"/>
      <c r="AA8" s="7"/>
      <c r="AB8" s="9" t="s">
        <v>4</v>
      </c>
    </row>
    <row r="9" spans="1:28" ht="15.75" x14ac:dyDescent="0.25">
      <c r="B9" s="7" t="s">
        <v>726</v>
      </c>
      <c r="C9" s="14"/>
      <c r="D9" s="14"/>
      <c r="E9" s="14"/>
      <c r="F9" s="14"/>
      <c r="G9" s="14"/>
      <c r="H9" s="14"/>
      <c r="I9" s="14"/>
      <c r="J9" s="14"/>
      <c r="K9" s="14"/>
      <c r="L9" s="14"/>
      <c r="M9" s="14"/>
      <c r="N9" s="14"/>
      <c r="O9" s="14"/>
      <c r="P9" s="15"/>
      <c r="Q9" s="14"/>
      <c r="R9" s="14"/>
      <c r="S9" s="14"/>
      <c r="T9" s="14"/>
      <c r="U9" s="14"/>
      <c r="V9" s="14"/>
      <c r="W9" s="14"/>
      <c r="X9" s="14"/>
      <c r="Y9" s="14"/>
      <c r="Z9" s="14"/>
      <c r="AA9" s="14"/>
      <c r="AB9" s="75" t="s">
        <v>47</v>
      </c>
    </row>
    <row r="10" spans="1:28" x14ac:dyDescent="0.25">
      <c r="B10" s="12"/>
      <c r="C10" s="12"/>
      <c r="D10" s="12"/>
      <c r="E10" s="12"/>
      <c r="F10" s="12"/>
      <c r="G10" s="12"/>
      <c r="H10" s="12"/>
      <c r="I10" s="12"/>
      <c r="J10" s="12"/>
      <c r="K10" s="12"/>
      <c r="L10" s="12"/>
      <c r="M10" s="12"/>
      <c r="N10" s="12"/>
      <c r="O10" s="12"/>
      <c r="P10" s="11"/>
      <c r="Q10" s="12"/>
      <c r="R10" s="12"/>
      <c r="S10" s="12"/>
      <c r="T10" s="12"/>
      <c r="U10" s="12"/>
      <c r="V10" s="12"/>
      <c r="W10" s="12"/>
      <c r="X10" s="12"/>
      <c r="Y10" s="12"/>
      <c r="Z10" s="12"/>
      <c r="AA10" s="7"/>
      <c r="AB10" s="7"/>
    </row>
    <row r="11" spans="1:28" x14ac:dyDescent="0.25">
      <c r="B11" s="9" t="s">
        <v>6</v>
      </c>
      <c r="C11" s="10"/>
      <c r="D11" s="10"/>
      <c r="E11" s="12"/>
      <c r="F11" s="12"/>
      <c r="G11" s="12"/>
      <c r="H11" s="12"/>
      <c r="I11" s="12"/>
      <c r="J11" s="12"/>
      <c r="K11" s="12"/>
      <c r="L11" s="12"/>
      <c r="M11" s="12"/>
      <c r="N11" s="12"/>
      <c r="O11" s="12"/>
      <c r="P11" s="11"/>
      <c r="Q11" s="12"/>
      <c r="R11" s="12"/>
      <c r="S11" s="12"/>
      <c r="T11" s="12"/>
      <c r="U11" s="12"/>
      <c r="V11" s="12"/>
      <c r="W11" s="12"/>
      <c r="X11" s="12"/>
      <c r="Y11" s="12"/>
      <c r="Z11" s="12"/>
      <c r="AA11" s="7"/>
      <c r="AB11" s="7"/>
    </row>
    <row r="12" spans="1:28" ht="32.25" customHeight="1" x14ac:dyDescent="0.25">
      <c r="B12" s="149" t="s">
        <v>727</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row>
    <row r="13" spans="1:28" x14ac:dyDescent="0.25">
      <c r="B13" s="12"/>
      <c r="C13" s="12"/>
      <c r="D13" s="12"/>
      <c r="E13" s="12"/>
      <c r="F13" s="12"/>
      <c r="G13" s="12"/>
      <c r="H13" s="12"/>
      <c r="I13" s="12"/>
      <c r="J13" s="12"/>
      <c r="K13" s="12"/>
      <c r="L13" s="12"/>
      <c r="M13" s="12"/>
      <c r="N13" s="12"/>
      <c r="O13" s="12"/>
      <c r="P13" s="11"/>
      <c r="Q13" s="12"/>
      <c r="R13" s="12"/>
      <c r="S13" s="12"/>
      <c r="T13" s="12"/>
      <c r="U13" s="12"/>
      <c r="V13" s="12"/>
      <c r="W13" s="12"/>
      <c r="X13" s="12"/>
      <c r="Y13" s="12"/>
      <c r="Z13" s="12"/>
      <c r="AA13" s="7"/>
      <c r="AB13" s="7"/>
    </row>
    <row r="14" spans="1:28" x14ac:dyDescent="0.25">
      <c r="B14" s="9" t="s">
        <v>8</v>
      </c>
      <c r="C14" s="10"/>
      <c r="D14" s="10"/>
      <c r="E14" s="12"/>
      <c r="F14" s="12"/>
      <c r="G14" s="12"/>
      <c r="H14" s="12"/>
      <c r="I14" s="12"/>
      <c r="J14" s="12"/>
      <c r="K14" s="12"/>
      <c r="L14" s="12"/>
      <c r="M14" s="12"/>
      <c r="N14" s="12"/>
      <c r="O14" s="12"/>
      <c r="P14" s="11"/>
      <c r="Q14" s="12"/>
      <c r="R14" s="12"/>
      <c r="S14" s="12"/>
      <c r="T14" s="12"/>
      <c r="U14" s="12"/>
      <c r="V14" s="12"/>
      <c r="W14" s="12"/>
      <c r="X14" s="12"/>
      <c r="Y14" s="12"/>
      <c r="Z14" s="12"/>
      <c r="AA14" s="7"/>
      <c r="AB14" s="7"/>
    </row>
    <row r="15" spans="1:28" x14ac:dyDescent="0.25">
      <c r="B15" s="149" t="s">
        <v>728</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row>
    <row r="16" spans="1:28" x14ac:dyDescent="0.25">
      <c r="B16" s="12"/>
      <c r="C16" s="12"/>
      <c r="D16" s="12"/>
      <c r="E16" s="12"/>
      <c r="F16" s="12"/>
      <c r="G16" s="12"/>
      <c r="H16" s="12"/>
      <c r="I16" s="12"/>
      <c r="J16" s="12"/>
      <c r="K16" s="12"/>
      <c r="L16" s="12"/>
      <c r="M16" s="12"/>
      <c r="N16" s="12"/>
      <c r="O16" s="12"/>
      <c r="P16" s="11"/>
      <c r="Q16" s="12"/>
      <c r="R16" s="12"/>
      <c r="S16" s="12"/>
      <c r="T16" s="12"/>
      <c r="U16" s="12"/>
      <c r="V16" s="12"/>
      <c r="W16" s="12"/>
      <c r="X16" s="12"/>
      <c r="Y16" s="12"/>
      <c r="Z16" s="12"/>
      <c r="AA16" s="7"/>
      <c r="AB16" s="7"/>
    </row>
    <row r="17" spans="1:28" x14ac:dyDescent="0.25">
      <c r="B17" s="9" t="s">
        <v>10</v>
      </c>
      <c r="C17" s="10"/>
      <c r="D17" s="10"/>
      <c r="E17" s="12"/>
      <c r="F17" s="12"/>
      <c r="G17" s="12"/>
      <c r="H17" s="12"/>
      <c r="I17" s="12"/>
      <c r="J17" s="12"/>
      <c r="K17" s="12"/>
      <c r="L17" s="12"/>
      <c r="M17" s="12"/>
      <c r="N17" s="12"/>
      <c r="O17" s="12"/>
      <c r="P17" s="11"/>
      <c r="Q17" s="9" t="s">
        <v>11</v>
      </c>
      <c r="R17" s="10"/>
      <c r="S17" s="10"/>
      <c r="T17" s="10"/>
      <c r="U17" s="10"/>
      <c r="V17" s="12"/>
      <c r="W17" s="12"/>
      <c r="X17" s="12"/>
      <c r="Y17" s="12"/>
      <c r="Z17" s="12"/>
      <c r="AA17" s="7"/>
      <c r="AB17" s="7"/>
    </row>
    <row r="18" spans="1:28" ht="15.75" x14ac:dyDescent="0.25">
      <c r="B18" s="13" t="s">
        <v>9</v>
      </c>
      <c r="C18" s="14"/>
      <c r="D18" s="14"/>
      <c r="E18" s="14"/>
      <c r="F18" s="14"/>
      <c r="G18" s="14"/>
      <c r="H18" s="14"/>
      <c r="I18" s="14"/>
      <c r="J18" s="14"/>
      <c r="K18" s="14"/>
      <c r="L18" s="14"/>
      <c r="M18" s="14"/>
      <c r="N18" s="14"/>
      <c r="O18" s="14"/>
      <c r="P18" s="15"/>
      <c r="Q18" s="7" t="s">
        <v>617</v>
      </c>
      <c r="R18" s="14"/>
      <c r="S18" s="12"/>
      <c r="T18" s="12"/>
      <c r="U18" s="12"/>
      <c r="V18" s="12"/>
      <c r="W18" s="12"/>
      <c r="X18" s="12"/>
      <c r="Y18" s="12"/>
      <c r="Z18" s="12"/>
      <c r="AA18" s="7"/>
      <c r="AB18" s="7"/>
    </row>
    <row r="19" spans="1:28" x14ac:dyDescent="0.25">
      <c r="B19" s="12"/>
      <c r="C19" s="12"/>
      <c r="D19" s="12"/>
      <c r="E19" s="12"/>
      <c r="F19" s="12"/>
      <c r="G19" s="12"/>
      <c r="H19" s="12"/>
      <c r="I19" s="12"/>
      <c r="J19" s="12"/>
      <c r="K19" s="12"/>
      <c r="L19" s="12"/>
      <c r="M19" s="12"/>
      <c r="N19" s="12"/>
      <c r="O19" s="12"/>
      <c r="P19" s="11"/>
      <c r="Q19" s="12"/>
      <c r="R19" s="12"/>
      <c r="S19" s="12"/>
      <c r="T19" s="12"/>
      <c r="U19" s="12"/>
      <c r="V19" s="12"/>
      <c r="W19" s="12"/>
      <c r="X19" s="12"/>
      <c r="Y19" s="12"/>
      <c r="Z19" s="12"/>
      <c r="AA19" s="7"/>
      <c r="AB19" s="7"/>
    </row>
    <row r="20" spans="1:28" x14ac:dyDescent="0.25">
      <c r="B20" s="9" t="s">
        <v>12</v>
      </c>
      <c r="C20" s="10"/>
      <c r="D20" s="10"/>
      <c r="E20" s="10"/>
      <c r="F20" s="12"/>
      <c r="G20" s="12"/>
      <c r="H20" s="12"/>
      <c r="I20" s="12"/>
      <c r="J20" s="12"/>
      <c r="K20" s="12"/>
      <c r="L20" s="12"/>
      <c r="M20" s="12"/>
      <c r="N20" s="12"/>
      <c r="O20" s="12"/>
      <c r="P20" s="11"/>
      <c r="Q20" s="9" t="s">
        <v>13</v>
      </c>
      <c r="R20" s="10"/>
      <c r="S20" s="10"/>
      <c r="T20" s="12"/>
      <c r="U20" s="12"/>
      <c r="V20" s="12"/>
      <c r="W20" s="12"/>
      <c r="X20" s="12"/>
      <c r="Y20" s="12"/>
      <c r="Z20" s="12"/>
      <c r="AA20" s="7"/>
      <c r="AB20" s="7"/>
    </row>
    <row r="21" spans="1:28" ht="15.75" x14ac:dyDescent="0.25">
      <c r="B21" s="7" t="s">
        <v>210</v>
      </c>
      <c r="C21" s="14"/>
      <c r="D21" s="14"/>
      <c r="E21" s="14"/>
      <c r="F21" s="14"/>
      <c r="G21" s="14"/>
      <c r="H21" s="14"/>
      <c r="I21" s="14"/>
      <c r="J21" s="14"/>
      <c r="K21" s="14"/>
      <c r="L21" s="14"/>
      <c r="M21" s="14"/>
      <c r="N21" s="14"/>
      <c r="O21" s="14"/>
      <c r="P21" s="15"/>
      <c r="Q21" s="7" t="s">
        <v>719</v>
      </c>
      <c r="R21" s="14"/>
      <c r="S21" s="12"/>
      <c r="T21" s="12"/>
      <c r="U21" s="12"/>
      <c r="V21" s="12"/>
      <c r="W21" s="12"/>
      <c r="X21" s="12"/>
      <c r="Y21" s="12"/>
      <c r="Z21" s="12"/>
      <c r="AA21" s="7"/>
      <c r="AB21" s="7"/>
    </row>
    <row r="22" spans="1:28" x14ac:dyDescent="0.25">
      <c r="A22" s="5"/>
      <c r="B22" s="17"/>
      <c r="C22" s="17"/>
      <c r="D22" s="17"/>
      <c r="E22" s="17"/>
      <c r="F22" s="17"/>
      <c r="G22" s="17"/>
      <c r="H22" s="17"/>
      <c r="I22" s="17"/>
      <c r="J22" s="17"/>
      <c r="K22" s="17"/>
      <c r="L22" s="17"/>
      <c r="M22" s="17"/>
      <c r="N22" s="17"/>
      <c r="O22" s="17"/>
      <c r="P22" s="18"/>
      <c r="Q22" s="17"/>
      <c r="R22" s="17"/>
      <c r="S22" s="17"/>
      <c r="T22" s="17"/>
      <c r="U22" s="17"/>
      <c r="V22" s="17"/>
      <c r="W22" s="17"/>
      <c r="X22" s="17"/>
      <c r="Y22" s="17"/>
      <c r="Z22" s="17"/>
      <c r="AA22" s="5"/>
      <c r="AB22" s="5"/>
    </row>
    <row r="23" spans="1:28" x14ac:dyDescent="0.25">
      <c r="A23" s="2"/>
      <c r="B23" s="2"/>
      <c r="C23" s="2"/>
      <c r="D23" s="2"/>
      <c r="E23" s="2"/>
      <c r="F23" s="2"/>
      <c r="G23" s="2"/>
      <c r="H23" s="2"/>
      <c r="I23" s="2"/>
      <c r="J23" s="2"/>
      <c r="K23" s="2"/>
      <c r="L23" s="2"/>
      <c r="M23" s="2"/>
      <c r="N23" s="2"/>
      <c r="O23" s="2"/>
      <c r="Q23" s="2"/>
      <c r="R23" s="2"/>
      <c r="S23" s="2"/>
      <c r="T23" s="2"/>
      <c r="U23" s="2"/>
      <c r="V23" s="2"/>
      <c r="W23" s="2"/>
      <c r="X23" s="2"/>
      <c r="Y23" s="2"/>
      <c r="Z23" s="2"/>
      <c r="AA23" s="2"/>
      <c r="AB23" s="2"/>
    </row>
    <row r="24" spans="1:28" x14ac:dyDescent="0.25">
      <c r="A24" s="2"/>
      <c r="B24" s="2"/>
      <c r="C24" s="2"/>
      <c r="D24" s="2"/>
      <c r="E24" s="2"/>
      <c r="F24" s="2"/>
      <c r="G24" s="2"/>
      <c r="H24" s="2"/>
      <c r="I24" s="2"/>
      <c r="J24" s="2"/>
      <c r="K24" s="2"/>
      <c r="L24" s="2"/>
      <c r="M24" s="2"/>
      <c r="N24" s="2"/>
      <c r="O24" s="2"/>
      <c r="Q24" s="2"/>
      <c r="R24" s="2"/>
      <c r="S24" s="2"/>
      <c r="T24" s="2"/>
      <c r="U24" s="2"/>
      <c r="V24" s="2"/>
      <c r="W24" s="2"/>
      <c r="X24" s="2"/>
      <c r="Y24" s="2"/>
      <c r="Z24" s="2"/>
      <c r="AA24" s="2"/>
      <c r="AB24" s="2"/>
    </row>
    <row r="25" spans="1:28" x14ac:dyDescent="0.25">
      <c r="B25" s="19" t="s">
        <v>15</v>
      </c>
      <c r="C25" s="20"/>
      <c r="N25" s="2"/>
      <c r="O25" s="21"/>
      <c r="Q25" s="21"/>
      <c r="R25" s="21"/>
      <c r="S25" s="2"/>
      <c r="AB25" s="22" t="s">
        <v>16</v>
      </c>
    </row>
    <row r="26" spans="1:28" x14ac:dyDescent="0.25">
      <c r="B26" s="23">
        <v>211</v>
      </c>
      <c r="C26" s="23" t="s">
        <v>17</v>
      </c>
      <c r="AB26" s="29">
        <v>13000</v>
      </c>
    </row>
    <row r="27" spans="1:28" s="2" customFormat="1" x14ac:dyDescent="0.25">
      <c r="B27" s="23">
        <v>212</v>
      </c>
      <c r="C27" s="23" t="s">
        <v>64</v>
      </c>
      <c r="AB27" s="29">
        <v>2000</v>
      </c>
    </row>
    <row r="29" spans="1:28" x14ac:dyDescent="0.25">
      <c r="Z29" s="25"/>
      <c r="AA29" s="26" t="s">
        <v>27</v>
      </c>
      <c r="AB29" s="27">
        <f>SUM(AB26:AB27)</f>
        <v>15000</v>
      </c>
    </row>
    <row r="30" spans="1:28" x14ac:dyDescent="0.25">
      <c r="W30" s="28"/>
      <c r="X30" s="28"/>
      <c r="Y30" s="28"/>
      <c r="Z30" s="28"/>
      <c r="AA30" s="28"/>
      <c r="AB30" s="29"/>
    </row>
    <row r="31" spans="1:28" x14ac:dyDescent="0.25">
      <c r="AB31" s="29"/>
    </row>
    <row r="32" spans="1:28" x14ac:dyDescent="0.25">
      <c r="B32" s="5"/>
      <c r="C32" s="5"/>
      <c r="D32" s="5"/>
      <c r="E32" s="5"/>
      <c r="F32" s="5"/>
      <c r="G32" s="5"/>
      <c r="H32" s="5"/>
      <c r="I32" s="5"/>
      <c r="J32" s="5"/>
      <c r="K32" s="5"/>
      <c r="L32" s="5"/>
      <c r="M32" s="5"/>
      <c r="N32" s="5"/>
      <c r="O32" s="5"/>
      <c r="P32" s="6"/>
      <c r="Q32" s="5"/>
      <c r="R32" s="5"/>
      <c r="S32" s="5"/>
      <c r="T32" s="5"/>
      <c r="U32" s="5"/>
      <c r="V32" s="5"/>
      <c r="W32" s="5"/>
      <c r="X32" s="5"/>
      <c r="Y32" s="5"/>
      <c r="Z32" s="5"/>
      <c r="AA32" s="5"/>
      <c r="AB32" s="30"/>
    </row>
    <row r="33" spans="2:28" x14ac:dyDescent="0.25">
      <c r="AB33" s="24"/>
    </row>
    <row r="34" spans="2:28" x14ac:dyDescent="0.25">
      <c r="B34" s="19" t="s">
        <v>28</v>
      </c>
      <c r="C34" s="25"/>
      <c r="D34" s="25"/>
      <c r="Q34" s="19" t="s">
        <v>29</v>
      </c>
      <c r="R34" s="25"/>
      <c r="S34" s="25"/>
      <c r="AB34" s="24"/>
    </row>
    <row r="35" spans="2:28" ht="33" customHeight="1" x14ac:dyDescent="0.25">
      <c r="B35" s="44" t="s">
        <v>729</v>
      </c>
      <c r="Q35" s="138" t="s">
        <v>730</v>
      </c>
      <c r="R35" s="138"/>
      <c r="S35" s="138"/>
      <c r="T35" s="138"/>
      <c r="U35" s="138"/>
      <c r="V35" s="138"/>
      <c r="W35" s="138"/>
      <c r="X35" s="138"/>
      <c r="Y35" s="138"/>
      <c r="Z35" s="138"/>
      <c r="AA35" s="138"/>
      <c r="AB35" s="138"/>
    </row>
    <row r="36" spans="2:28" x14ac:dyDescent="0.25">
      <c r="AB36" s="24"/>
    </row>
    <row r="37" spans="2:28" x14ac:dyDescent="0.25">
      <c r="B37" s="19" t="s">
        <v>30</v>
      </c>
      <c r="C37" s="25"/>
      <c r="D37" s="25"/>
      <c r="AB37" s="24"/>
    </row>
    <row r="38" spans="2:28" x14ac:dyDescent="0.25">
      <c r="B38">
        <v>0</v>
      </c>
      <c r="AB38" s="24"/>
    </row>
    <row r="39" spans="2:28" x14ac:dyDescent="0.25">
      <c r="AB39" s="24"/>
    </row>
    <row r="40" spans="2:28" x14ac:dyDescent="0.25">
      <c r="B40" s="19" t="s">
        <v>31</v>
      </c>
      <c r="C40" s="25"/>
      <c r="D40" s="25"/>
      <c r="AB40" s="24"/>
    </row>
    <row r="41" spans="2:28" x14ac:dyDescent="0.25">
      <c r="B41" s="139">
        <v>1000</v>
      </c>
      <c r="C41" s="139"/>
      <c r="AB41" s="24"/>
    </row>
    <row r="42" spans="2:28" x14ac:dyDescent="0.25">
      <c r="AB42" s="24"/>
    </row>
    <row r="43" spans="2:28" x14ac:dyDescent="0.25">
      <c r="B43" s="5"/>
      <c r="C43" s="5"/>
      <c r="D43" s="5"/>
      <c r="E43" s="5"/>
      <c r="F43" s="5"/>
      <c r="G43" s="5"/>
      <c r="H43" s="5"/>
      <c r="I43" s="5"/>
      <c r="J43" s="5"/>
      <c r="K43" s="5"/>
      <c r="L43" s="5"/>
      <c r="M43" s="5"/>
      <c r="N43" s="5"/>
      <c r="O43" s="5"/>
      <c r="P43" s="6"/>
      <c r="Q43" s="5"/>
      <c r="R43" s="5"/>
      <c r="S43" s="5"/>
      <c r="T43" s="5"/>
      <c r="U43" s="5"/>
      <c r="V43" s="5"/>
      <c r="W43" s="5"/>
      <c r="X43" s="5"/>
      <c r="Y43" s="5"/>
      <c r="Z43" s="5"/>
      <c r="AA43" s="5"/>
      <c r="AB43" s="30"/>
    </row>
    <row r="44" spans="2:28" x14ac:dyDescent="0.25">
      <c r="AB44" s="24"/>
    </row>
    <row r="45" spans="2:28" x14ac:dyDescent="0.25">
      <c r="B45" s="19" t="s">
        <v>32</v>
      </c>
      <c r="C45" s="25"/>
      <c r="D45" s="25"/>
      <c r="E45" s="25"/>
      <c r="AB45" s="24"/>
    </row>
    <row r="46" spans="2:28" x14ac:dyDescent="0.25">
      <c r="AB46" s="24"/>
    </row>
    <row r="47" spans="2:28" x14ac:dyDescent="0.25">
      <c r="AB47" s="24"/>
    </row>
    <row r="48" spans="2:28" x14ac:dyDescent="0.25">
      <c r="B48" s="19" t="s">
        <v>33</v>
      </c>
      <c r="C48" s="25"/>
      <c r="G48" s="19" t="s">
        <v>34</v>
      </c>
      <c r="H48" s="25"/>
      <c r="L48" s="19" t="s">
        <v>35</v>
      </c>
      <c r="M48" s="25"/>
      <c r="P48" s="19" t="s">
        <v>36</v>
      </c>
      <c r="Q48" s="25"/>
      <c r="T48" s="19" t="s">
        <v>37</v>
      </c>
      <c r="U48" s="25"/>
      <c r="Y48" s="19" t="s">
        <v>38</v>
      </c>
      <c r="Z48" s="25"/>
      <c r="AB48" s="24"/>
    </row>
    <row r="49" spans="2:28" x14ac:dyDescent="0.25">
      <c r="B49">
        <v>100</v>
      </c>
      <c r="G49">
        <v>100</v>
      </c>
      <c r="L49">
        <v>50</v>
      </c>
      <c r="P49">
        <v>50</v>
      </c>
      <c r="Q49" s="2"/>
      <c r="T49">
        <v>100</v>
      </c>
      <c r="Y49">
        <v>100</v>
      </c>
      <c r="AB49" s="24"/>
    </row>
    <row r="50" spans="2:28" x14ac:dyDescent="0.25">
      <c r="P50"/>
      <c r="AB50" s="24"/>
    </row>
    <row r="51" spans="2:28" x14ac:dyDescent="0.25">
      <c r="B51" s="19" t="s">
        <v>39</v>
      </c>
      <c r="C51" s="25"/>
      <c r="G51" s="19" t="s">
        <v>40</v>
      </c>
      <c r="H51" s="25"/>
      <c r="L51" s="19" t="s">
        <v>41</v>
      </c>
      <c r="M51" s="25"/>
      <c r="N51" s="25"/>
      <c r="P51" s="19" t="s">
        <v>42</v>
      </c>
      <c r="Q51" s="25"/>
      <c r="T51" s="19" t="s">
        <v>43</v>
      </c>
      <c r="U51" s="25"/>
      <c r="V51" s="25"/>
      <c r="Y51" s="19" t="s">
        <v>44</v>
      </c>
      <c r="Z51" s="25"/>
      <c r="AA51" s="25"/>
      <c r="AB51" s="24"/>
    </row>
    <row r="52" spans="2:28" x14ac:dyDescent="0.25">
      <c r="B52">
        <v>100</v>
      </c>
      <c r="G52">
        <v>100</v>
      </c>
      <c r="L52">
        <v>100</v>
      </c>
      <c r="M52" t="s">
        <v>80</v>
      </c>
      <c r="P52">
        <v>100</v>
      </c>
      <c r="T52">
        <v>50</v>
      </c>
      <c r="Y52">
        <v>50</v>
      </c>
      <c r="AB52" s="24"/>
    </row>
    <row r="57" spans="2:28" x14ac:dyDescent="0.25">
      <c r="B57" s="5"/>
      <c r="C57" s="5"/>
      <c r="D57" s="5"/>
      <c r="E57" s="5"/>
      <c r="F57" s="5"/>
      <c r="G57" s="5"/>
      <c r="H57" s="5"/>
      <c r="I57" s="5"/>
      <c r="J57" s="5"/>
      <c r="K57" s="5"/>
      <c r="L57" s="5"/>
      <c r="M57" s="5"/>
      <c r="N57" s="5"/>
      <c r="O57" s="5"/>
      <c r="P57" s="6"/>
      <c r="Q57" s="5"/>
      <c r="R57" s="5"/>
      <c r="S57" s="5"/>
      <c r="T57" s="5"/>
      <c r="U57" s="5"/>
      <c r="V57" s="5"/>
      <c r="W57" s="5"/>
      <c r="X57" s="5"/>
      <c r="Y57" s="5"/>
      <c r="Z57" s="5"/>
      <c r="AA57" s="5"/>
      <c r="AB57" s="30"/>
    </row>
    <row r="58" spans="2:28" x14ac:dyDescent="0.25">
      <c r="AB58" s="24"/>
    </row>
    <row r="59" spans="2:28" x14ac:dyDescent="0.25">
      <c r="B59" s="19" t="s">
        <v>28</v>
      </c>
      <c r="C59" s="25"/>
      <c r="D59" s="25"/>
      <c r="Q59" s="19" t="s">
        <v>29</v>
      </c>
      <c r="R59" s="25"/>
      <c r="S59" s="25"/>
      <c r="AB59" s="24"/>
    </row>
    <row r="60" spans="2:28" x14ac:dyDescent="0.25">
      <c r="B60" s="40" t="s">
        <v>731</v>
      </c>
      <c r="Q60" s="40" t="s">
        <v>732</v>
      </c>
      <c r="AB60" s="24"/>
    </row>
    <row r="61" spans="2:28" x14ac:dyDescent="0.25">
      <c r="AB61" s="24"/>
    </row>
    <row r="62" spans="2:28" x14ac:dyDescent="0.25">
      <c r="B62" s="19" t="s">
        <v>30</v>
      </c>
      <c r="C62" s="25"/>
      <c r="D62" s="25"/>
      <c r="AB62" s="24"/>
    </row>
    <row r="63" spans="2:28" x14ac:dyDescent="0.25">
      <c r="B63">
        <v>0</v>
      </c>
      <c r="AB63" s="24"/>
    </row>
    <row r="64" spans="2:28" x14ac:dyDescent="0.25">
      <c r="AB64" s="24"/>
    </row>
    <row r="65" spans="2:28" x14ac:dyDescent="0.25">
      <c r="B65" s="19" t="s">
        <v>31</v>
      </c>
      <c r="C65" s="25"/>
      <c r="D65" s="25"/>
      <c r="AB65" s="24"/>
    </row>
    <row r="66" spans="2:28" x14ac:dyDescent="0.25">
      <c r="B66">
        <v>30</v>
      </c>
      <c r="C66" t="s">
        <v>80</v>
      </c>
      <c r="AB66" s="24"/>
    </row>
    <row r="67" spans="2:28" x14ac:dyDescent="0.25">
      <c r="AB67" s="24"/>
    </row>
    <row r="68" spans="2:28" x14ac:dyDescent="0.25">
      <c r="B68" s="5"/>
      <c r="C68" s="5"/>
      <c r="D68" s="5"/>
      <c r="E68" s="5"/>
      <c r="F68" s="5"/>
      <c r="G68" s="5"/>
      <c r="H68" s="5"/>
      <c r="I68" s="5"/>
      <c r="J68" s="5"/>
      <c r="K68" s="5"/>
      <c r="L68" s="5"/>
      <c r="M68" s="5"/>
      <c r="N68" s="5"/>
      <c r="O68" s="5"/>
      <c r="P68" s="6"/>
      <c r="Q68" s="5"/>
      <c r="R68" s="5"/>
      <c r="S68" s="5"/>
      <c r="T68" s="5"/>
      <c r="U68" s="5"/>
      <c r="V68" s="5"/>
      <c r="W68" s="5"/>
      <c r="X68" s="5"/>
      <c r="Y68" s="5"/>
      <c r="Z68" s="5"/>
      <c r="AA68" s="5"/>
      <c r="AB68" s="30"/>
    </row>
    <row r="69" spans="2:28" x14ac:dyDescent="0.25">
      <c r="AB69" s="24"/>
    </row>
    <row r="70" spans="2:28" x14ac:dyDescent="0.25">
      <c r="B70" s="19" t="s">
        <v>32</v>
      </c>
      <c r="C70" s="25"/>
      <c r="D70" s="25"/>
      <c r="E70" s="25"/>
      <c r="AB70" s="24"/>
    </row>
    <row r="71" spans="2:28" x14ac:dyDescent="0.25">
      <c r="AB71" s="24"/>
    </row>
    <row r="72" spans="2:28" x14ac:dyDescent="0.25">
      <c r="AB72" s="24"/>
    </row>
    <row r="73" spans="2:28" x14ac:dyDescent="0.25">
      <c r="B73" s="19" t="s">
        <v>33</v>
      </c>
      <c r="C73" s="25"/>
      <c r="G73" s="19" t="s">
        <v>34</v>
      </c>
      <c r="H73" s="25"/>
      <c r="L73" s="19" t="s">
        <v>35</v>
      </c>
      <c r="M73" s="25"/>
      <c r="P73" s="19" t="s">
        <v>36</v>
      </c>
      <c r="Q73" s="25"/>
      <c r="T73" s="19" t="s">
        <v>37</v>
      </c>
      <c r="U73" s="25"/>
      <c r="Y73" s="19" t="s">
        <v>38</v>
      </c>
      <c r="Z73" s="25"/>
      <c r="AB73" s="24"/>
    </row>
    <row r="74" spans="2:28" x14ac:dyDescent="0.25">
      <c r="B74">
        <v>4</v>
      </c>
      <c r="G74">
        <v>6</v>
      </c>
      <c r="L74">
        <v>2</v>
      </c>
      <c r="P74">
        <v>2</v>
      </c>
      <c r="Q74" s="2"/>
      <c r="T74">
        <v>2</v>
      </c>
      <c r="Y74">
        <v>2</v>
      </c>
      <c r="AB74" s="24"/>
    </row>
    <row r="75" spans="2:28" x14ac:dyDescent="0.25">
      <c r="P75"/>
      <c r="AB75" s="24"/>
    </row>
    <row r="76" spans="2:28" x14ac:dyDescent="0.25">
      <c r="B76" s="19" t="s">
        <v>39</v>
      </c>
      <c r="C76" s="25"/>
      <c r="G76" s="19" t="s">
        <v>40</v>
      </c>
      <c r="H76" s="25"/>
      <c r="L76" s="19" t="s">
        <v>41</v>
      </c>
      <c r="M76" s="25"/>
      <c r="N76" s="25"/>
      <c r="P76" s="19" t="s">
        <v>42</v>
      </c>
      <c r="Q76" s="25"/>
      <c r="T76" s="19" t="s">
        <v>43</v>
      </c>
      <c r="U76" s="25"/>
      <c r="V76" s="25"/>
      <c r="Y76" s="19" t="s">
        <v>44</v>
      </c>
      <c r="Z76" s="25"/>
      <c r="AA76" s="25"/>
      <c r="AB76" s="24"/>
    </row>
    <row r="77" spans="2:28" x14ac:dyDescent="0.25">
      <c r="B77">
        <v>2</v>
      </c>
      <c r="G77">
        <v>2</v>
      </c>
      <c r="L77">
        <v>2</v>
      </c>
      <c r="P77">
        <v>2</v>
      </c>
      <c r="T77">
        <v>2</v>
      </c>
      <c r="Y77">
        <v>2</v>
      </c>
      <c r="AB77" s="24"/>
    </row>
    <row r="78" spans="2:28" x14ac:dyDescent="0.25">
      <c r="B78" s="5"/>
      <c r="C78" s="5"/>
      <c r="D78" s="5"/>
      <c r="E78" s="5"/>
      <c r="F78" s="5"/>
      <c r="G78" s="5"/>
      <c r="H78" s="5"/>
      <c r="I78" s="5"/>
      <c r="J78" s="5"/>
      <c r="K78" s="5"/>
      <c r="L78" s="5"/>
      <c r="M78" s="5"/>
      <c r="N78" s="5"/>
      <c r="O78" s="5"/>
      <c r="P78" s="6"/>
      <c r="Q78" s="5"/>
      <c r="R78" s="5"/>
      <c r="S78" s="5"/>
      <c r="T78" s="5"/>
      <c r="U78" s="5"/>
      <c r="V78" s="5"/>
      <c r="W78" s="5"/>
      <c r="X78" s="5"/>
      <c r="Y78" s="5"/>
      <c r="Z78" s="5"/>
      <c r="AA78" s="5"/>
      <c r="AB78" s="30"/>
    </row>
    <row r="79" spans="2:28" x14ac:dyDescent="0.25">
      <c r="AB79" s="24"/>
    </row>
    <row r="80" spans="2:28" x14ac:dyDescent="0.25">
      <c r="B80" s="19" t="s">
        <v>28</v>
      </c>
      <c r="C80" s="25"/>
      <c r="D80" s="25"/>
      <c r="Q80" s="19" t="s">
        <v>29</v>
      </c>
      <c r="R80" s="25"/>
      <c r="S80" s="25"/>
      <c r="AB80" s="24"/>
    </row>
    <row r="81" spans="2:28" ht="30.75" customHeight="1" x14ac:dyDescent="0.25">
      <c r="B81" s="44" t="s">
        <v>733</v>
      </c>
      <c r="Q81" s="149" t="s">
        <v>734</v>
      </c>
      <c r="R81" s="149"/>
      <c r="S81" s="149"/>
      <c r="T81" s="149"/>
      <c r="U81" s="149"/>
      <c r="V81" s="149"/>
      <c r="W81" s="149"/>
      <c r="X81" s="149"/>
      <c r="Y81" s="149"/>
      <c r="Z81" s="149"/>
      <c r="AA81" s="149"/>
      <c r="AB81" s="149"/>
    </row>
    <row r="82" spans="2:28" x14ac:dyDescent="0.25">
      <c r="B82" s="19" t="s">
        <v>30</v>
      </c>
      <c r="C82" s="25"/>
      <c r="D82" s="25"/>
      <c r="AB82" s="24"/>
    </row>
    <row r="83" spans="2:28" x14ac:dyDescent="0.25">
      <c r="B83">
        <v>0</v>
      </c>
      <c r="AB83" s="24"/>
    </row>
    <row r="84" spans="2:28" x14ac:dyDescent="0.25">
      <c r="AB84" s="24"/>
    </row>
    <row r="85" spans="2:28" x14ac:dyDescent="0.25">
      <c r="B85" s="19" t="s">
        <v>31</v>
      </c>
      <c r="C85" s="25"/>
      <c r="D85" s="25"/>
      <c r="AB85" s="24"/>
    </row>
    <row r="86" spans="2:28" x14ac:dyDescent="0.25">
      <c r="B86">
        <v>1250</v>
      </c>
      <c r="C86" t="s">
        <v>80</v>
      </c>
      <c r="AB86" s="24"/>
    </row>
    <row r="87" spans="2:28" x14ac:dyDescent="0.25">
      <c r="B87" s="5"/>
      <c r="C87" s="5"/>
      <c r="D87" s="5"/>
      <c r="E87" s="5"/>
      <c r="F87" s="5"/>
      <c r="G87" s="5"/>
      <c r="H87" s="5"/>
      <c r="I87" s="5"/>
      <c r="J87" s="5"/>
      <c r="K87" s="5"/>
      <c r="L87" s="5"/>
      <c r="M87" s="5"/>
      <c r="N87" s="5"/>
      <c r="O87" s="5"/>
      <c r="P87" s="6"/>
      <c r="Q87" s="5"/>
      <c r="R87" s="5"/>
      <c r="S87" s="5"/>
      <c r="T87" s="5"/>
      <c r="U87" s="5"/>
      <c r="V87" s="5"/>
      <c r="W87" s="5"/>
      <c r="X87" s="5"/>
      <c r="Y87" s="5"/>
      <c r="Z87" s="5"/>
      <c r="AA87" s="5"/>
      <c r="AB87" s="30"/>
    </row>
    <row r="88" spans="2:28" x14ac:dyDescent="0.25">
      <c r="AB88" s="24"/>
    </row>
    <row r="89" spans="2:28" x14ac:dyDescent="0.25">
      <c r="B89" s="19" t="s">
        <v>32</v>
      </c>
      <c r="C89" s="25"/>
      <c r="D89" s="25"/>
      <c r="E89" s="25"/>
      <c r="AB89" s="24"/>
    </row>
    <row r="90" spans="2:28" x14ac:dyDescent="0.25">
      <c r="AB90" s="24"/>
    </row>
    <row r="91" spans="2:28" x14ac:dyDescent="0.25">
      <c r="B91" s="19" t="s">
        <v>33</v>
      </c>
      <c r="C91" s="25"/>
      <c r="G91" s="19" t="s">
        <v>34</v>
      </c>
      <c r="H91" s="25"/>
      <c r="L91" s="19" t="s">
        <v>35</v>
      </c>
      <c r="M91" s="25"/>
      <c r="P91" s="19" t="s">
        <v>36</v>
      </c>
      <c r="Q91" s="25"/>
      <c r="T91" s="19" t="s">
        <v>37</v>
      </c>
      <c r="U91" s="25"/>
      <c r="Y91" s="19" t="s">
        <v>38</v>
      </c>
      <c r="Z91" s="25"/>
      <c r="AB91" s="24"/>
    </row>
    <row r="92" spans="2:28" x14ac:dyDescent="0.25">
      <c r="B92">
        <v>60</v>
      </c>
      <c r="G92">
        <v>40</v>
      </c>
      <c r="L92">
        <v>100</v>
      </c>
      <c r="P92">
        <v>100</v>
      </c>
      <c r="Q92" s="2"/>
      <c r="T92">
        <v>100</v>
      </c>
      <c r="Y92">
        <v>100</v>
      </c>
      <c r="AB92" s="24"/>
    </row>
    <row r="93" spans="2:28" x14ac:dyDescent="0.25">
      <c r="P93"/>
      <c r="AB93" s="24"/>
    </row>
    <row r="94" spans="2:28" x14ac:dyDescent="0.25">
      <c r="B94" s="19" t="s">
        <v>39</v>
      </c>
      <c r="C94" s="25"/>
      <c r="G94" s="19" t="s">
        <v>40</v>
      </c>
      <c r="H94" s="25"/>
      <c r="L94" s="19" t="s">
        <v>41</v>
      </c>
      <c r="M94" s="25"/>
      <c r="N94" s="25"/>
      <c r="P94" s="19" t="s">
        <v>42</v>
      </c>
      <c r="Q94" s="25"/>
      <c r="T94" s="19" t="s">
        <v>43</v>
      </c>
      <c r="U94" s="25"/>
      <c r="V94" s="25"/>
      <c r="Y94" s="19" t="s">
        <v>44</v>
      </c>
      <c r="Z94" s="25"/>
      <c r="AA94" s="25"/>
      <c r="AB94" s="24"/>
    </row>
    <row r="95" spans="2:28" x14ac:dyDescent="0.25">
      <c r="B95">
        <v>150</v>
      </c>
      <c r="G95">
        <v>100</v>
      </c>
      <c r="L95">
        <v>100</v>
      </c>
      <c r="P95">
        <v>150</v>
      </c>
      <c r="T95">
        <v>150</v>
      </c>
      <c r="Y95">
        <v>100</v>
      </c>
      <c r="AB95" s="24"/>
    </row>
    <row r="96" spans="2:28" x14ac:dyDescent="0.25">
      <c r="B96" s="5"/>
      <c r="C96" s="5"/>
      <c r="D96" s="5"/>
      <c r="E96" s="5"/>
      <c r="F96" s="5"/>
      <c r="G96" s="5"/>
      <c r="H96" s="5"/>
      <c r="I96" s="5"/>
      <c r="J96" s="5"/>
      <c r="K96" s="5"/>
      <c r="L96" s="5"/>
      <c r="M96" s="5"/>
      <c r="N96" s="5"/>
      <c r="O96" s="5"/>
      <c r="P96" s="6"/>
      <c r="Q96" s="5"/>
      <c r="R96" s="5"/>
      <c r="S96" s="5"/>
      <c r="T96" s="5"/>
      <c r="U96" s="5"/>
      <c r="V96" s="5"/>
      <c r="W96" s="5"/>
      <c r="X96" s="5"/>
      <c r="Y96" s="5"/>
      <c r="Z96" s="5"/>
      <c r="AA96" s="5"/>
      <c r="AB96" s="30"/>
    </row>
    <row r="97" spans="2:28" x14ac:dyDescent="0.25">
      <c r="AB97" s="24"/>
    </row>
    <row r="98" spans="2:28" x14ac:dyDescent="0.25">
      <c r="B98" s="19" t="s">
        <v>28</v>
      </c>
      <c r="C98" s="25"/>
      <c r="D98" s="25"/>
      <c r="Q98" s="19" t="s">
        <v>29</v>
      </c>
      <c r="R98" s="25"/>
      <c r="S98" s="25"/>
      <c r="AB98" s="24"/>
    </row>
    <row r="99" spans="2:28" ht="35.25" customHeight="1" x14ac:dyDescent="0.25">
      <c r="B99" s="44" t="s">
        <v>735</v>
      </c>
      <c r="Q99" s="149" t="s">
        <v>736</v>
      </c>
      <c r="R99" s="149"/>
      <c r="S99" s="149"/>
      <c r="T99" s="149"/>
      <c r="U99" s="149"/>
      <c r="V99" s="149"/>
      <c r="W99" s="149"/>
      <c r="X99" s="149"/>
      <c r="Y99" s="149"/>
      <c r="Z99" s="149"/>
      <c r="AA99" s="149"/>
      <c r="AB99" s="149"/>
    </row>
    <row r="100" spans="2:28" x14ac:dyDescent="0.25">
      <c r="B100" s="19" t="s">
        <v>30</v>
      </c>
      <c r="C100" s="25"/>
      <c r="D100" s="25"/>
      <c r="AB100" s="24"/>
    </row>
    <row r="101" spans="2:28" x14ac:dyDescent="0.25">
      <c r="B101">
        <v>0</v>
      </c>
      <c r="AB101" s="24"/>
    </row>
    <row r="102" spans="2:28" x14ac:dyDescent="0.25">
      <c r="AB102" s="24"/>
    </row>
    <row r="103" spans="2:28" x14ac:dyDescent="0.25">
      <c r="B103" s="19" t="s">
        <v>31</v>
      </c>
      <c r="C103" s="25"/>
      <c r="D103" s="25"/>
      <c r="AB103" s="24"/>
    </row>
    <row r="104" spans="2:28" x14ac:dyDescent="0.25">
      <c r="B104">
        <v>210</v>
      </c>
      <c r="C104" t="s">
        <v>80</v>
      </c>
      <c r="AB104" s="24"/>
    </row>
    <row r="105" spans="2:28" x14ac:dyDescent="0.25">
      <c r="B105" s="5"/>
      <c r="C105" s="5"/>
      <c r="D105" s="5"/>
      <c r="E105" s="5"/>
      <c r="F105" s="5"/>
      <c r="G105" s="5"/>
      <c r="H105" s="5"/>
      <c r="I105" s="5"/>
      <c r="J105" s="5"/>
      <c r="K105" s="5"/>
      <c r="L105" s="5"/>
      <c r="M105" s="5"/>
      <c r="N105" s="5"/>
      <c r="O105" s="5"/>
      <c r="P105" s="6"/>
      <c r="Q105" s="5"/>
      <c r="R105" s="5"/>
      <c r="S105" s="5"/>
      <c r="T105" s="5"/>
      <c r="U105" s="5"/>
      <c r="V105" s="5"/>
      <c r="W105" s="5"/>
      <c r="X105" s="5"/>
      <c r="Y105" s="5"/>
      <c r="Z105" s="5"/>
      <c r="AA105" s="5"/>
      <c r="AB105" s="30"/>
    </row>
    <row r="106" spans="2:28" x14ac:dyDescent="0.25">
      <c r="AB106" s="24"/>
    </row>
    <row r="107" spans="2:28" x14ac:dyDescent="0.25">
      <c r="B107" s="19" t="s">
        <v>32</v>
      </c>
      <c r="C107" s="25"/>
      <c r="D107" s="25"/>
      <c r="E107" s="25"/>
      <c r="AB107" s="24"/>
    </row>
    <row r="108" spans="2:28" x14ac:dyDescent="0.25">
      <c r="AB108" s="24"/>
    </row>
    <row r="109" spans="2:28" x14ac:dyDescent="0.25">
      <c r="B109" s="19" t="s">
        <v>33</v>
      </c>
      <c r="C109" s="25"/>
      <c r="G109" s="19" t="s">
        <v>34</v>
      </c>
      <c r="H109" s="25"/>
      <c r="L109" s="19" t="s">
        <v>35</v>
      </c>
      <c r="M109" s="25"/>
      <c r="P109" s="19" t="s">
        <v>36</v>
      </c>
      <c r="Q109" s="25"/>
      <c r="T109" s="19" t="s">
        <v>37</v>
      </c>
      <c r="U109" s="25"/>
      <c r="Y109" s="19" t="s">
        <v>38</v>
      </c>
      <c r="Z109" s="25"/>
      <c r="AB109" s="24"/>
    </row>
    <row r="110" spans="2:28" x14ac:dyDescent="0.25">
      <c r="B110">
        <v>10</v>
      </c>
      <c r="G110">
        <v>10</v>
      </c>
      <c r="L110">
        <v>30</v>
      </c>
      <c r="P110">
        <v>20</v>
      </c>
      <c r="Q110" s="2"/>
      <c r="T110">
        <v>20</v>
      </c>
      <c r="Y110">
        <v>10</v>
      </c>
      <c r="AB110" s="24"/>
    </row>
    <row r="111" spans="2:28" x14ac:dyDescent="0.25">
      <c r="P111"/>
      <c r="AB111" s="24"/>
    </row>
    <row r="112" spans="2:28" x14ac:dyDescent="0.25">
      <c r="B112" s="19" t="s">
        <v>39</v>
      </c>
      <c r="C112" s="25"/>
      <c r="G112" s="19" t="s">
        <v>40</v>
      </c>
      <c r="H112" s="25"/>
      <c r="L112" s="19" t="s">
        <v>41</v>
      </c>
      <c r="M112" s="25"/>
      <c r="N112" s="25"/>
      <c r="P112" s="19" t="s">
        <v>42</v>
      </c>
      <c r="Q112" s="25"/>
      <c r="T112" s="19" t="s">
        <v>43</v>
      </c>
      <c r="U112" s="25"/>
      <c r="V112" s="25"/>
      <c r="Y112" s="19" t="s">
        <v>44</v>
      </c>
      <c r="Z112" s="25"/>
      <c r="AA112" s="25"/>
      <c r="AB112" s="24"/>
    </row>
    <row r="113" spans="2:28" x14ac:dyDescent="0.25">
      <c r="B113">
        <v>15</v>
      </c>
      <c r="G113">
        <v>15</v>
      </c>
      <c r="L113">
        <v>20</v>
      </c>
      <c r="P113">
        <v>20</v>
      </c>
      <c r="T113">
        <v>20</v>
      </c>
      <c r="Y113">
        <v>20</v>
      </c>
      <c r="AB113" s="24"/>
    </row>
  </sheetData>
  <mergeCells count="6">
    <mergeCell ref="Q99:AB99"/>
    <mergeCell ref="B12:AB12"/>
    <mergeCell ref="B15:AB15"/>
    <mergeCell ref="Q35:AB35"/>
    <mergeCell ref="B41:C41"/>
    <mergeCell ref="Q81:AB81"/>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dimension ref="A2:AC78"/>
  <sheetViews>
    <sheetView workbookViewId="0">
      <selection activeCell="O56" sqref="O56"/>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x14ac:dyDescent="0.25">
      <c r="B3" s="58" t="s">
        <v>710</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737</v>
      </c>
      <c r="C9" s="14"/>
      <c r="D9" s="14"/>
      <c r="E9" s="14"/>
      <c r="F9" s="14"/>
      <c r="G9" s="14"/>
      <c r="H9" s="14"/>
      <c r="I9" s="14"/>
      <c r="J9" s="14"/>
      <c r="K9" s="14"/>
      <c r="L9" s="14"/>
      <c r="M9" s="14"/>
      <c r="N9" s="14"/>
      <c r="O9" s="14"/>
      <c r="P9" s="14"/>
      <c r="Q9" s="15"/>
      <c r="R9" s="14"/>
      <c r="S9" s="14"/>
      <c r="T9" s="14"/>
      <c r="U9" s="14"/>
      <c r="V9" s="14"/>
      <c r="W9" s="14"/>
      <c r="X9" s="14"/>
      <c r="Y9" s="14"/>
      <c r="Z9" s="14"/>
      <c r="AA9" s="14"/>
      <c r="AB9" s="14"/>
      <c r="AC9" s="59"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1.5" customHeight="1" x14ac:dyDescent="0.25">
      <c r="B12" s="149" t="s">
        <v>738</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7" t="s">
        <v>739</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7" t="s">
        <v>617</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7" t="s">
        <v>210</v>
      </c>
      <c r="C21" s="14"/>
      <c r="D21" s="14"/>
      <c r="E21" s="14"/>
      <c r="F21" s="14"/>
      <c r="G21" s="14"/>
      <c r="H21" s="14"/>
      <c r="I21" s="14"/>
      <c r="J21" s="14"/>
      <c r="K21" s="14"/>
      <c r="L21" s="14"/>
      <c r="M21" s="14"/>
      <c r="N21" s="14"/>
      <c r="O21" s="14"/>
      <c r="P21" s="14"/>
      <c r="Q21" s="15"/>
      <c r="R21" s="7" t="s">
        <v>719</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95">
        <v>12000</v>
      </c>
    </row>
    <row r="27" spans="1:29" s="2" customFormat="1" x14ac:dyDescent="0.25">
      <c r="B27" s="23">
        <v>212</v>
      </c>
      <c r="C27" s="23" t="s">
        <v>64</v>
      </c>
      <c r="AC27" s="95">
        <v>2000</v>
      </c>
    </row>
    <row r="28" spans="1:29" x14ac:dyDescent="0.25">
      <c r="B28" s="23">
        <v>214</v>
      </c>
      <c r="C28" s="23" t="s">
        <v>65</v>
      </c>
      <c r="AC28" s="95">
        <v>3000</v>
      </c>
    </row>
    <row r="29" spans="1:29" x14ac:dyDescent="0.25">
      <c r="B29" s="23">
        <v>215</v>
      </c>
      <c r="C29" s="23" t="s">
        <v>52</v>
      </c>
      <c r="AC29" s="95">
        <v>4000</v>
      </c>
    </row>
    <row r="30" spans="1:29" x14ac:dyDescent="0.25">
      <c r="B30" s="23">
        <v>361</v>
      </c>
      <c r="C30" s="23" t="s">
        <v>125</v>
      </c>
      <c r="AC30" s="95">
        <v>10000</v>
      </c>
    </row>
    <row r="31" spans="1:29" x14ac:dyDescent="0.25">
      <c r="AC31" s="95"/>
    </row>
    <row r="32" spans="1:29" x14ac:dyDescent="0.25">
      <c r="AA32" s="25"/>
      <c r="AB32" s="26" t="s">
        <v>27</v>
      </c>
      <c r="AC32" s="96">
        <f>SUM(AC26:AC30)</f>
        <v>31000</v>
      </c>
    </row>
    <row r="33" spans="2:29" x14ac:dyDescent="0.25">
      <c r="X33" s="28"/>
      <c r="Y33" s="28"/>
      <c r="Z33" s="28"/>
      <c r="AA33" s="28"/>
      <c r="AB33" s="28"/>
      <c r="AC33" s="29"/>
    </row>
    <row r="34" spans="2:29" x14ac:dyDescent="0.25">
      <c r="B34" s="5"/>
      <c r="C34" s="5"/>
      <c r="D34" s="5"/>
      <c r="E34" s="5"/>
      <c r="F34" s="5"/>
      <c r="G34" s="5"/>
      <c r="H34" s="5"/>
      <c r="I34" s="5"/>
      <c r="J34" s="5"/>
      <c r="K34" s="5"/>
      <c r="L34" s="5"/>
      <c r="M34" s="5"/>
      <c r="N34" s="5"/>
      <c r="O34" s="5"/>
      <c r="P34" s="5"/>
      <c r="Q34" s="6"/>
      <c r="R34" s="5"/>
      <c r="S34" s="5"/>
      <c r="T34" s="5"/>
      <c r="U34" s="5"/>
      <c r="V34" s="5"/>
      <c r="W34" s="5"/>
      <c r="X34" s="5"/>
      <c r="Y34" s="5"/>
      <c r="Z34" s="5"/>
      <c r="AA34" s="5"/>
      <c r="AB34" s="5"/>
      <c r="AC34" s="30"/>
    </row>
    <row r="35" spans="2:29" x14ac:dyDescent="0.25">
      <c r="AC35" s="24"/>
    </row>
    <row r="36" spans="2:29" x14ac:dyDescent="0.25">
      <c r="B36" s="19" t="s">
        <v>28</v>
      </c>
      <c r="C36" s="25"/>
      <c r="D36" s="25"/>
      <c r="R36" s="19" t="s">
        <v>29</v>
      </c>
      <c r="S36" s="25"/>
      <c r="T36" s="25"/>
      <c r="AC36" s="24"/>
    </row>
    <row r="37" spans="2:29" x14ac:dyDescent="0.25">
      <c r="B37" s="31" t="s">
        <v>740</v>
      </c>
      <c r="R37" t="s">
        <v>741</v>
      </c>
      <c r="S37" s="32"/>
      <c r="T37" s="32"/>
      <c r="U37" s="32"/>
      <c r="V37" s="32"/>
      <c r="W37" s="32"/>
      <c r="X37" s="32"/>
      <c r="Y37" s="32"/>
      <c r="Z37" s="32"/>
      <c r="AA37" s="32"/>
      <c r="AB37" s="32"/>
      <c r="AC37" s="32"/>
    </row>
    <row r="38" spans="2:29" x14ac:dyDescent="0.25">
      <c r="AC38" s="24"/>
    </row>
    <row r="39" spans="2:29" x14ac:dyDescent="0.25">
      <c r="B39" s="19" t="s">
        <v>30</v>
      </c>
      <c r="C39" s="25"/>
      <c r="D39" s="25"/>
      <c r="AC39" s="24"/>
    </row>
    <row r="40" spans="2:29" x14ac:dyDescent="0.25">
      <c r="B40">
        <v>0</v>
      </c>
      <c r="AC40" s="24"/>
    </row>
    <row r="41" spans="2:29" x14ac:dyDescent="0.25">
      <c r="AC41" s="24"/>
    </row>
    <row r="42" spans="2:29" x14ac:dyDescent="0.25">
      <c r="B42" s="19" t="s">
        <v>31</v>
      </c>
      <c r="C42" s="25"/>
      <c r="D42" s="25"/>
      <c r="AC42" s="24"/>
    </row>
    <row r="43" spans="2:29" x14ac:dyDescent="0.25">
      <c r="B43">
        <v>24</v>
      </c>
      <c r="AC43" s="24"/>
    </row>
    <row r="44" spans="2:29" x14ac:dyDescent="0.25">
      <c r="AC44" s="24"/>
    </row>
    <row r="45" spans="2:29" x14ac:dyDescent="0.25">
      <c r="B45" s="5"/>
      <c r="C45" s="5"/>
      <c r="D45" s="5"/>
      <c r="E45" s="5"/>
      <c r="F45" s="5"/>
      <c r="G45" s="5"/>
      <c r="H45" s="5"/>
      <c r="I45" s="5"/>
      <c r="J45" s="5"/>
      <c r="K45" s="5"/>
      <c r="L45" s="5"/>
      <c r="M45" s="5"/>
      <c r="N45" s="5"/>
      <c r="O45" s="5"/>
      <c r="P45" s="5"/>
      <c r="Q45" s="6"/>
      <c r="R45" s="5"/>
      <c r="S45" s="5"/>
      <c r="T45" s="5"/>
      <c r="U45" s="5"/>
      <c r="V45" s="5"/>
      <c r="W45" s="5"/>
      <c r="X45" s="5"/>
      <c r="Y45" s="5"/>
      <c r="Z45" s="5"/>
      <c r="AA45" s="5"/>
      <c r="AB45" s="5"/>
      <c r="AC45" s="30"/>
    </row>
    <row r="46" spans="2:29" x14ac:dyDescent="0.25">
      <c r="AC46" s="24"/>
    </row>
    <row r="47" spans="2:29" x14ac:dyDescent="0.25">
      <c r="B47" s="19" t="s">
        <v>32</v>
      </c>
      <c r="C47" s="25"/>
      <c r="D47" s="25"/>
      <c r="E47" s="25"/>
      <c r="AC47" s="24"/>
    </row>
    <row r="48" spans="2:29" x14ac:dyDescent="0.25">
      <c r="AC48" s="24"/>
    </row>
    <row r="49" spans="2:29" x14ac:dyDescent="0.25">
      <c r="AC49" s="24"/>
    </row>
    <row r="50" spans="2:29" x14ac:dyDescent="0.25">
      <c r="B50" s="19" t="s">
        <v>33</v>
      </c>
      <c r="C50" s="25"/>
      <c r="G50" s="19" t="s">
        <v>34</v>
      </c>
      <c r="H50" s="25"/>
      <c r="L50" s="19" t="s">
        <v>35</v>
      </c>
      <c r="M50" s="25"/>
      <c r="Q50" s="19" t="s">
        <v>36</v>
      </c>
      <c r="R50" s="25"/>
      <c r="U50" s="19" t="s">
        <v>37</v>
      </c>
      <c r="V50" s="25"/>
      <c r="Z50" s="19" t="s">
        <v>38</v>
      </c>
      <c r="AA50" s="25"/>
      <c r="AC50" s="24"/>
    </row>
    <row r="51" spans="2:29" x14ac:dyDescent="0.25">
      <c r="B51">
        <v>2</v>
      </c>
      <c r="G51">
        <v>2</v>
      </c>
      <c r="L51">
        <v>2</v>
      </c>
      <c r="Q51">
        <v>2</v>
      </c>
      <c r="R51" s="2"/>
      <c r="U51">
        <v>2</v>
      </c>
      <c r="Z51">
        <v>2</v>
      </c>
      <c r="AC51" s="24"/>
    </row>
    <row r="52" spans="2:29" x14ac:dyDescent="0.25">
      <c r="Q52"/>
      <c r="AC52" s="24"/>
    </row>
    <row r="53" spans="2:29" x14ac:dyDescent="0.25">
      <c r="B53" s="19" t="s">
        <v>39</v>
      </c>
      <c r="C53" s="25"/>
      <c r="G53" s="19" t="s">
        <v>40</v>
      </c>
      <c r="H53" s="25"/>
      <c r="L53" s="19" t="s">
        <v>41</v>
      </c>
      <c r="M53" s="25"/>
      <c r="N53" s="25"/>
      <c r="Q53" s="19" t="s">
        <v>42</v>
      </c>
      <c r="R53" s="25"/>
      <c r="U53" s="19" t="s">
        <v>43</v>
      </c>
      <c r="V53" s="25"/>
      <c r="W53" s="25"/>
      <c r="Z53" s="19" t="s">
        <v>44</v>
      </c>
      <c r="AA53" s="25"/>
      <c r="AB53" s="25"/>
      <c r="AC53" s="24"/>
    </row>
    <row r="54" spans="2:29" x14ac:dyDescent="0.25">
      <c r="B54">
        <v>2</v>
      </c>
      <c r="G54">
        <v>2</v>
      </c>
      <c r="L54">
        <v>2</v>
      </c>
      <c r="Q54">
        <v>2</v>
      </c>
      <c r="U54">
        <v>2</v>
      </c>
      <c r="Z54">
        <v>2</v>
      </c>
      <c r="AC54" s="24"/>
    </row>
    <row r="58" spans="2:29" x14ac:dyDescent="0.25">
      <c r="B58" s="5"/>
      <c r="C58" s="5"/>
      <c r="D58" s="5"/>
      <c r="E58" s="5"/>
      <c r="F58" s="5"/>
      <c r="G58" s="5"/>
      <c r="H58" s="5"/>
      <c r="I58" s="5"/>
      <c r="J58" s="5"/>
      <c r="K58" s="5"/>
      <c r="L58" s="5"/>
      <c r="M58" s="5"/>
      <c r="N58" s="5"/>
      <c r="O58" s="5"/>
      <c r="P58" s="5"/>
      <c r="Q58" s="6"/>
      <c r="R58" s="5"/>
      <c r="S58" s="5"/>
      <c r="T58" s="5"/>
      <c r="U58" s="5"/>
      <c r="V58" s="5"/>
      <c r="W58" s="5"/>
      <c r="X58" s="5"/>
      <c r="Y58" s="5"/>
      <c r="Z58" s="5"/>
      <c r="AA58" s="5"/>
      <c r="AB58" s="5"/>
      <c r="AC58" s="30"/>
    </row>
    <row r="59" spans="2:29" x14ac:dyDescent="0.25">
      <c r="AC59" s="24"/>
    </row>
    <row r="60" spans="2:29" x14ac:dyDescent="0.25">
      <c r="B60" s="19" t="s">
        <v>28</v>
      </c>
      <c r="C60" s="25"/>
      <c r="D60" s="25"/>
      <c r="R60" s="19" t="s">
        <v>29</v>
      </c>
      <c r="S60" s="25"/>
      <c r="T60" s="25"/>
      <c r="AC60" s="24"/>
    </row>
    <row r="61" spans="2:29" x14ac:dyDescent="0.25">
      <c r="B61" s="31" t="s">
        <v>742</v>
      </c>
      <c r="R61" t="s">
        <v>743</v>
      </c>
      <c r="S61" s="32"/>
      <c r="T61" s="32"/>
      <c r="U61" s="32"/>
      <c r="V61" s="32"/>
      <c r="W61" s="32"/>
      <c r="X61" s="32"/>
      <c r="Y61" s="32"/>
      <c r="Z61" s="32"/>
      <c r="AA61" s="32"/>
      <c r="AB61" s="32"/>
      <c r="AC61" s="32"/>
    </row>
    <row r="62" spans="2:29" x14ac:dyDescent="0.25">
      <c r="AC62" s="24"/>
    </row>
    <row r="63" spans="2:29" x14ac:dyDescent="0.25">
      <c r="B63" s="19" t="s">
        <v>30</v>
      </c>
      <c r="C63" s="25"/>
      <c r="D63" s="25"/>
      <c r="AC63" s="24"/>
    </row>
    <row r="64" spans="2:29" x14ac:dyDescent="0.25">
      <c r="B64">
        <v>0</v>
      </c>
      <c r="AC64" s="24"/>
    </row>
    <row r="65" spans="2:29" x14ac:dyDescent="0.25">
      <c r="AC65" s="24"/>
    </row>
    <row r="66" spans="2:29" x14ac:dyDescent="0.25">
      <c r="B66" s="19" t="s">
        <v>31</v>
      </c>
      <c r="C66" s="25"/>
      <c r="D66" s="25"/>
      <c r="AC66" s="24"/>
    </row>
    <row r="67" spans="2:29" x14ac:dyDescent="0.25">
      <c r="B67">
        <v>36</v>
      </c>
      <c r="AC67" s="24"/>
    </row>
    <row r="68" spans="2:29" x14ac:dyDescent="0.25">
      <c r="AC68" s="24"/>
    </row>
    <row r="69" spans="2:29" x14ac:dyDescent="0.25">
      <c r="B69" s="5"/>
      <c r="C69" s="5"/>
      <c r="D69" s="5"/>
      <c r="E69" s="5"/>
      <c r="F69" s="5"/>
      <c r="G69" s="5"/>
      <c r="H69" s="5"/>
      <c r="I69" s="5"/>
      <c r="J69" s="5"/>
      <c r="K69" s="5"/>
      <c r="L69" s="5"/>
      <c r="M69" s="5"/>
      <c r="N69" s="5"/>
      <c r="O69" s="5"/>
      <c r="P69" s="5"/>
      <c r="Q69" s="6"/>
      <c r="R69" s="5"/>
      <c r="S69" s="5"/>
      <c r="T69" s="5"/>
      <c r="U69" s="5"/>
      <c r="V69" s="5"/>
      <c r="W69" s="5"/>
      <c r="X69" s="5"/>
      <c r="Y69" s="5"/>
      <c r="Z69" s="5"/>
      <c r="AA69" s="5"/>
      <c r="AB69" s="5"/>
      <c r="AC69" s="30"/>
    </row>
    <row r="70" spans="2:29" x14ac:dyDescent="0.25">
      <c r="AC70" s="24"/>
    </row>
    <row r="71" spans="2:29" x14ac:dyDescent="0.25">
      <c r="B71" s="19" t="s">
        <v>32</v>
      </c>
      <c r="C71" s="25"/>
      <c r="D71" s="25"/>
      <c r="E71" s="25"/>
      <c r="AC71" s="24"/>
    </row>
    <row r="72" spans="2:29" x14ac:dyDescent="0.25">
      <c r="AC72" s="24"/>
    </row>
    <row r="73" spans="2:29" x14ac:dyDescent="0.25">
      <c r="AC73" s="24"/>
    </row>
    <row r="74" spans="2:29" x14ac:dyDescent="0.25">
      <c r="B74" s="19" t="s">
        <v>33</v>
      </c>
      <c r="C74" s="25"/>
      <c r="G74" s="19" t="s">
        <v>34</v>
      </c>
      <c r="H74" s="25"/>
      <c r="L74" s="19" t="s">
        <v>35</v>
      </c>
      <c r="M74" s="25"/>
      <c r="Q74" s="19" t="s">
        <v>36</v>
      </c>
      <c r="R74" s="25"/>
      <c r="U74" s="19" t="s">
        <v>37</v>
      </c>
      <c r="V74" s="25"/>
      <c r="Z74" s="19" t="s">
        <v>38</v>
      </c>
      <c r="AA74" s="25"/>
      <c r="AC74" s="24"/>
    </row>
    <row r="75" spans="2:29" x14ac:dyDescent="0.25">
      <c r="B75">
        <v>3</v>
      </c>
      <c r="G75">
        <v>3</v>
      </c>
      <c r="L75">
        <v>3</v>
      </c>
      <c r="Q75">
        <v>3</v>
      </c>
      <c r="R75" s="2"/>
      <c r="U75">
        <v>3</v>
      </c>
      <c r="Z75">
        <v>3</v>
      </c>
      <c r="AC75" s="24"/>
    </row>
    <row r="76" spans="2:29" x14ac:dyDescent="0.25">
      <c r="Q76"/>
      <c r="AC76" s="24"/>
    </row>
    <row r="77" spans="2:29" x14ac:dyDescent="0.25">
      <c r="B77" s="19" t="s">
        <v>39</v>
      </c>
      <c r="C77" s="25"/>
      <c r="G77" s="19" t="s">
        <v>40</v>
      </c>
      <c r="H77" s="25"/>
      <c r="L77" s="19" t="s">
        <v>41</v>
      </c>
      <c r="M77" s="25"/>
      <c r="N77" s="25"/>
      <c r="Q77" s="19" t="s">
        <v>42</v>
      </c>
      <c r="R77" s="25"/>
      <c r="U77" s="19" t="s">
        <v>43</v>
      </c>
      <c r="V77" s="25"/>
      <c r="W77" s="25"/>
      <c r="Z77" s="19" t="s">
        <v>44</v>
      </c>
      <c r="AA77" s="25"/>
      <c r="AB77" s="25"/>
      <c r="AC77" s="24"/>
    </row>
    <row r="78" spans="2:29" x14ac:dyDescent="0.25">
      <c r="B78">
        <v>3</v>
      </c>
      <c r="G78">
        <v>3</v>
      </c>
      <c r="L78">
        <v>3</v>
      </c>
      <c r="Q78">
        <v>3</v>
      </c>
      <c r="U78">
        <v>3</v>
      </c>
      <c r="Z78">
        <v>3</v>
      </c>
      <c r="AC78" s="24"/>
    </row>
  </sheetData>
  <mergeCells count="1">
    <mergeCell ref="B12:AC12"/>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dimension ref="A2:AC81"/>
  <sheetViews>
    <sheetView topLeftCell="A16" workbookViewId="0"/>
  </sheetViews>
  <sheetFormatPr baseColWidth="10" defaultColWidth="3.7109375" defaultRowHeight="15" x14ac:dyDescent="0.25"/>
  <cols>
    <col min="2" max="2" width="4" bestFit="1" customWidth="1"/>
    <col min="15" max="15" width="2.42578125" customWidth="1"/>
    <col min="17" max="17" width="3.7109375" style="2"/>
    <col min="21" max="21" width="4" bestFit="1" customWidth="1"/>
    <col min="26" max="26" width="4" bestFit="1" customWidth="1"/>
    <col min="29" max="29" width="15" bestFit="1" customWidth="1"/>
  </cols>
  <sheetData>
    <row r="2" spans="1:29" ht="18.75" x14ac:dyDescent="0.3">
      <c r="B2" s="1" t="s">
        <v>0</v>
      </c>
    </row>
    <row r="3" spans="1:29" x14ac:dyDescent="0.25">
      <c r="B3" s="58" t="s">
        <v>710</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744</v>
      </c>
      <c r="C9" s="14"/>
      <c r="D9" s="14"/>
      <c r="E9" s="14"/>
      <c r="F9" s="14"/>
      <c r="G9" s="14"/>
      <c r="H9" s="14"/>
      <c r="I9" s="14"/>
      <c r="J9" s="14"/>
      <c r="K9" s="14"/>
      <c r="L9" s="14"/>
      <c r="M9" s="14"/>
      <c r="N9" s="14"/>
      <c r="O9" s="14"/>
      <c r="P9" s="14"/>
      <c r="Q9" s="15"/>
      <c r="R9" s="14"/>
      <c r="S9" s="14"/>
      <c r="T9" s="14"/>
      <c r="U9" s="14"/>
      <c r="V9" s="14"/>
      <c r="W9" s="14"/>
      <c r="X9" s="14"/>
      <c r="Y9" s="14"/>
      <c r="Z9" s="14"/>
      <c r="AA9" s="14"/>
      <c r="AB9" s="14"/>
      <c r="AC9" s="59"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7" t="s">
        <v>745</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7" t="s">
        <v>746</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7" t="s">
        <v>628</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7" t="s">
        <v>210</v>
      </c>
      <c r="C21" s="14"/>
      <c r="D21" s="14"/>
      <c r="E21" s="14"/>
      <c r="F21" s="14"/>
      <c r="G21" s="14"/>
      <c r="H21" s="14"/>
      <c r="I21" s="14"/>
      <c r="J21" s="14"/>
      <c r="K21" s="14"/>
      <c r="L21" s="14"/>
      <c r="M21" s="14"/>
      <c r="N21" s="14"/>
      <c r="O21" s="14"/>
      <c r="P21" s="14"/>
      <c r="Q21" s="15"/>
      <c r="R21" s="7" t="s">
        <v>719</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95">
        <v>15000</v>
      </c>
    </row>
    <row r="27" spans="1:29" s="2" customFormat="1" x14ac:dyDescent="0.25">
      <c r="B27" s="23">
        <v>212</v>
      </c>
      <c r="C27" s="23" t="s">
        <v>64</v>
      </c>
      <c r="AC27" s="95">
        <v>2000</v>
      </c>
    </row>
    <row r="28" spans="1:29" x14ac:dyDescent="0.25">
      <c r="B28" s="23">
        <v>214</v>
      </c>
      <c r="C28" s="23" t="s">
        <v>65</v>
      </c>
      <c r="AC28" s="95">
        <v>2000</v>
      </c>
    </row>
    <row r="29" spans="1:29" x14ac:dyDescent="0.25">
      <c r="B29" s="23">
        <v>215</v>
      </c>
      <c r="C29" s="23" t="s">
        <v>52</v>
      </c>
      <c r="AC29" s="95">
        <v>8000</v>
      </c>
    </row>
    <row r="30" spans="1:29" x14ac:dyDescent="0.25">
      <c r="B30" s="11">
        <v>353</v>
      </c>
      <c r="C30" s="11" t="s">
        <v>111</v>
      </c>
      <c r="AC30" s="95">
        <v>1500</v>
      </c>
    </row>
    <row r="31" spans="1:29" x14ac:dyDescent="0.25">
      <c r="AC31" s="95"/>
    </row>
    <row r="32" spans="1:29" x14ac:dyDescent="0.25">
      <c r="AA32" s="25"/>
      <c r="AB32" s="26" t="s">
        <v>27</v>
      </c>
      <c r="AC32" s="96">
        <f>SUM(AC26:AC30)</f>
        <v>28500</v>
      </c>
    </row>
    <row r="33" spans="2:29" x14ac:dyDescent="0.25">
      <c r="X33" s="28"/>
      <c r="Y33" s="28"/>
      <c r="Z33" s="28"/>
      <c r="AA33" s="28"/>
      <c r="AB33" s="28"/>
      <c r="AC33" s="29"/>
    </row>
    <row r="34" spans="2:29" x14ac:dyDescent="0.25">
      <c r="AC34" s="29"/>
    </row>
    <row r="35" spans="2:29" x14ac:dyDescent="0.25">
      <c r="B35" s="5"/>
      <c r="C35" s="5"/>
      <c r="D35" s="5"/>
      <c r="E35" s="5"/>
      <c r="F35" s="5"/>
      <c r="G35" s="5"/>
      <c r="H35" s="5"/>
      <c r="I35" s="5"/>
      <c r="J35" s="5"/>
      <c r="K35" s="5"/>
      <c r="L35" s="5"/>
      <c r="M35" s="5"/>
      <c r="N35" s="5"/>
      <c r="O35" s="5"/>
      <c r="P35" s="5"/>
      <c r="Q35" s="6"/>
      <c r="R35" s="5"/>
      <c r="S35" s="5"/>
      <c r="T35" s="5"/>
      <c r="U35" s="5"/>
      <c r="V35" s="5"/>
      <c r="W35" s="5"/>
      <c r="X35" s="5"/>
      <c r="Y35" s="5"/>
      <c r="Z35" s="5"/>
      <c r="AA35" s="5"/>
      <c r="AB35" s="5"/>
      <c r="AC35" s="30"/>
    </row>
    <row r="36" spans="2:29" x14ac:dyDescent="0.25">
      <c r="AC36" s="24"/>
    </row>
    <row r="37" spans="2:29" x14ac:dyDescent="0.25">
      <c r="B37" s="19" t="s">
        <v>28</v>
      </c>
      <c r="C37" s="25"/>
      <c r="D37" s="25"/>
      <c r="R37" s="19" t="s">
        <v>29</v>
      </c>
      <c r="S37" s="25"/>
      <c r="T37" s="25"/>
      <c r="AC37" s="24"/>
    </row>
    <row r="38" spans="2:29" x14ac:dyDescent="0.25">
      <c r="B38" s="40" t="s">
        <v>747</v>
      </c>
      <c r="R38" s="40" t="s">
        <v>748</v>
      </c>
      <c r="AC38" s="24"/>
    </row>
    <row r="39" spans="2:29" x14ac:dyDescent="0.25">
      <c r="AC39" s="24"/>
    </row>
    <row r="40" spans="2:29" x14ac:dyDescent="0.25">
      <c r="B40" s="19" t="s">
        <v>30</v>
      </c>
      <c r="C40" s="25"/>
      <c r="D40" s="25"/>
      <c r="AC40" s="24"/>
    </row>
    <row r="41" spans="2:29" x14ac:dyDescent="0.25">
      <c r="B41">
        <v>0</v>
      </c>
      <c r="AC41" s="24"/>
    </row>
    <row r="42" spans="2:29" x14ac:dyDescent="0.25">
      <c r="AC42" s="24"/>
    </row>
    <row r="43" spans="2:29" x14ac:dyDescent="0.25">
      <c r="B43" s="19" t="s">
        <v>31</v>
      </c>
      <c r="C43" s="25"/>
      <c r="D43" s="25"/>
      <c r="AC43" s="24"/>
    </row>
    <row r="44" spans="2:29" x14ac:dyDescent="0.25">
      <c r="B44" s="139">
        <v>4950</v>
      </c>
      <c r="C44" s="139"/>
      <c r="AC44" s="24"/>
    </row>
    <row r="45" spans="2:29" x14ac:dyDescent="0.25">
      <c r="AC45" s="24"/>
    </row>
    <row r="46" spans="2:29" x14ac:dyDescent="0.25">
      <c r="B46" s="5"/>
      <c r="C46" s="5"/>
      <c r="D46" s="5"/>
      <c r="E46" s="5"/>
      <c r="F46" s="5"/>
      <c r="G46" s="5"/>
      <c r="H46" s="5"/>
      <c r="I46" s="5"/>
      <c r="J46" s="5"/>
      <c r="K46" s="5"/>
      <c r="L46" s="5"/>
      <c r="M46" s="5"/>
      <c r="N46" s="5"/>
      <c r="O46" s="5"/>
      <c r="P46" s="5"/>
      <c r="Q46" s="6"/>
      <c r="R46" s="5"/>
      <c r="S46" s="5"/>
      <c r="T46" s="5"/>
      <c r="U46" s="5"/>
      <c r="V46" s="5"/>
      <c r="W46" s="5"/>
      <c r="X46" s="5"/>
      <c r="Y46" s="5"/>
      <c r="Z46" s="5"/>
      <c r="AA46" s="5"/>
      <c r="AB46" s="5"/>
      <c r="AC46" s="30"/>
    </row>
    <row r="47" spans="2:29" x14ac:dyDescent="0.25">
      <c r="AC47" s="24"/>
    </row>
    <row r="48" spans="2:29" x14ac:dyDescent="0.25">
      <c r="B48" s="19" t="s">
        <v>32</v>
      </c>
      <c r="C48" s="25"/>
      <c r="D48" s="25"/>
      <c r="E48" s="25"/>
      <c r="AC48" s="24"/>
    </row>
    <row r="49" spans="2:29" x14ac:dyDescent="0.25">
      <c r="AC49" s="24"/>
    </row>
    <row r="50" spans="2:29" x14ac:dyDescent="0.25">
      <c r="AC50" s="24"/>
    </row>
    <row r="51" spans="2:29" x14ac:dyDescent="0.25">
      <c r="B51" s="19" t="s">
        <v>33</v>
      </c>
      <c r="C51" s="25"/>
      <c r="G51" s="19" t="s">
        <v>34</v>
      </c>
      <c r="H51" s="25"/>
      <c r="L51" s="19" t="s">
        <v>35</v>
      </c>
      <c r="M51" s="25"/>
      <c r="Q51" s="19" t="s">
        <v>36</v>
      </c>
      <c r="R51" s="25"/>
      <c r="U51" s="19" t="s">
        <v>37</v>
      </c>
      <c r="V51" s="25"/>
      <c r="Z51" s="19" t="s">
        <v>38</v>
      </c>
      <c r="AA51" s="25"/>
      <c r="AC51" s="24"/>
    </row>
    <row r="52" spans="2:29" x14ac:dyDescent="0.25">
      <c r="B52">
        <v>413</v>
      </c>
      <c r="G52">
        <v>413</v>
      </c>
      <c r="L52">
        <v>413</v>
      </c>
      <c r="Q52">
        <v>413</v>
      </c>
      <c r="R52" s="2"/>
      <c r="U52">
        <v>413</v>
      </c>
      <c r="Z52">
        <v>413</v>
      </c>
      <c r="AC52" s="24"/>
    </row>
    <row r="53" spans="2:29" x14ac:dyDescent="0.25">
      <c r="Q53"/>
      <c r="AC53" s="24"/>
    </row>
    <row r="54" spans="2:29" x14ac:dyDescent="0.25">
      <c r="B54" s="19" t="s">
        <v>39</v>
      </c>
      <c r="C54" s="25"/>
      <c r="G54" s="19" t="s">
        <v>40</v>
      </c>
      <c r="H54" s="25"/>
      <c r="L54" s="19" t="s">
        <v>41</v>
      </c>
      <c r="M54" s="25"/>
      <c r="N54" s="25"/>
      <c r="Q54" s="19" t="s">
        <v>42</v>
      </c>
      <c r="R54" s="25"/>
      <c r="U54" s="19" t="s">
        <v>43</v>
      </c>
      <c r="V54" s="25"/>
      <c r="W54" s="25"/>
      <c r="Z54" s="19" t="s">
        <v>44</v>
      </c>
      <c r="AA54" s="25"/>
      <c r="AB54" s="25"/>
      <c r="AC54" s="24"/>
    </row>
    <row r="55" spans="2:29" x14ac:dyDescent="0.25">
      <c r="B55">
        <v>413</v>
      </c>
      <c r="G55">
        <v>413</v>
      </c>
      <c r="L55">
        <v>413</v>
      </c>
      <c r="Q55">
        <v>413</v>
      </c>
      <c r="U55">
        <v>410</v>
      </c>
      <c r="Z55">
        <v>410</v>
      </c>
      <c r="AC55" s="24"/>
    </row>
    <row r="61" spans="2:29" x14ac:dyDescent="0.25">
      <c r="B61" s="5"/>
      <c r="C61" s="5"/>
      <c r="D61" s="5"/>
      <c r="E61" s="5"/>
      <c r="F61" s="5"/>
      <c r="G61" s="5"/>
      <c r="H61" s="5"/>
      <c r="I61" s="5"/>
      <c r="J61" s="5"/>
      <c r="K61" s="5"/>
      <c r="L61" s="5"/>
      <c r="M61" s="5"/>
      <c r="N61" s="5"/>
      <c r="O61" s="5"/>
      <c r="P61" s="5"/>
      <c r="Q61" s="6"/>
      <c r="R61" s="5"/>
      <c r="S61" s="5"/>
      <c r="T61" s="5"/>
      <c r="U61" s="5"/>
      <c r="V61" s="5"/>
      <c r="W61" s="5"/>
      <c r="X61" s="5"/>
      <c r="Y61" s="5"/>
      <c r="Z61" s="5"/>
      <c r="AA61" s="5"/>
      <c r="AB61" s="5"/>
      <c r="AC61" s="30"/>
    </row>
    <row r="62" spans="2:29" x14ac:dyDescent="0.25">
      <c r="AC62" s="24"/>
    </row>
    <row r="63" spans="2:29" x14ac:dyDescent="0.25">
      <c r="B63" s="19" t="s">
        <v>28</v>
      </c>
      <c r="C63" s="25"/>
      <c r="D63" s="25"/>
      <c r="R63" s="19" t="s">
        <v>29</v>
      </c>
      <c r="S63" s="25"/>
      <c r="T63" s="25"/>
      <c r="AC63" s="24"/>
    </row>
    <row r="64" spans="2:29" x14ac:dyDescent="0.25">
      <c r="B64" s="40" t="s">
        <v>749</v>
      </c>
      <c r="R64" s="40" t="s">
        <v>750</v>
      </c>
      <c r="AC64" s="24"/>
    </row>
    <row r="65" spans="2:29" x14ac:dyDescent="0.25">
      <c r="AC65" s="24"/>
    </row>
    <row r="66" spans="2:29" x14ac:dyDescent="0.25">
      <c r="B66" s="19" t="s">
        <v>30</v>
      </c>
      <c r="C66" s="25"/>
      <c r="D66" s="25"/>
      <c r="AC66" s="24"/>
    </row>
    <row r="67" spans="2:29" x14ac:dyDescent="0.25">
      <c r="B67">
        <v>0</v>
      </c>
      <c r="AC67" s="24"/>
    </row>
    <row r="68" spans="2:29" x14ac:dyDescent="0.25">
      <c r="AC68" s="24"/>
    </row>
    <row r="69" spans="2:29" x14ac:dyDescent="0.25">
      <c r="B69" s="19" t="s">
        <v>31</v>
      </c>
      <c r="C69" s="25"/>
      <c r="D69" s="25"/>
      <c r="AC69" s="24"/>
    </row>
    <row r="70" spans="2:29" x14ac:dyDescent="0.25">
      <c r="B70" s="139">
        <v>4800</v>
      </c>
      <c r="C70" s="139"/>
      <c r="AC70" s="24"/>
    </row>
    <row r="71" spans="2:29" x14ac:dyDescent="0.25">
      <c r="AC71" s="24"/>
    </row>
    <row r="72" spans="2:29" x14ac:dyDescent="0.25">
      <c r="B72" s="5"/>
      <c r="C72" s="5"/>
      <c r="D72" s="5"/>
      <c r="E72" s="5"/>
      <c r="F72" s="5"/>
      <c r="G72" s="5"/>
      <c r="H72" s="5"/>
      <c r="I72" s="5"/>
      <c r="J72" s="5"/>
      <c r="K72" s="5"/>
      <c r="L72" s="5"/>
      <c r="M72" s="5"/>
      <c r="N72" s="5"/>
      <c r="O72" s="5"/>
      <c r="P72" s="5"/>
      <c r="Q72" s="6"/>
      <c r="R72" s="5"/>
      <c r="S72" s="5"/>
      <c r="T72" s="5"/>
      <c r="U72" s="5"/>
      <c r="V72" s="5"/>
      <c r="W72" s="5"/>
      <c r="X72" s="5"/>
      <c r="Y72" s="5"/>
      <c r="Z72" s="5"/>
      <c r="AA72" s="5"/>
      <c r="AB72" s="5"/>
      <c r="AC72" s="30"/>
    </row>
    <row r="73" spans="2:29" x14ac:dyDescent="0.25">
      <c r="AC73" s="24"/>
    </row>
    <row r="74" spans="2:29" x14ac:dyDescent="0.25">
      <c r="B74" s="19" t="s">
        <v>32</v>
      </c>
      <c r="C74" s="25"/>
      <c r="D74" s="25"/>
      <c r="E74" s="25"/>
      <c r="AC74" s="24"/>
    </row>
    <row r="75" spans="2:29" x14ac:dyDescent="0.25">
      <c r="AC75" s="24"/>
    </row>
    <row r="76" spans="2:29" x14ac:dyDescent="0.25">
      <c r="AC76" s="24"/>
    </row>
    <row r="77" spans="2:29" x14ac:dyDescent="0.25">
      <c r="B77" s="19" t="s">
        <v>33</v>
      </c>
      <c r="C77" s="25"/>
      <c r="G77" s="19" t="s">
        <v>34</v>
      </c>
      <c r="H77" s="25"/>
      <c r="L77" s="19" t="s">
        <v>35</v>
      </c>
      <c r="M77" s="25"/>
      <c r="Q77" s="19" t="s">
        <v>36</v>
      </c>
      <c r="R77" s="25"/>
      <c r="U77" s="19" t="s">
        <v>37</v>
      </c>
      <c r="V77" s="25"/>
      <c r="Z77" s="19" t="s">
        <v>38</v>
      </c>
      <c r="AA77" s="25"/>
      <c r="AC77" s="24"/>
    </row>
    <row r="78" spans="2:29" x14ac:dyDescent="0.25">
      <c r="B78">
        <v>400</v>
      </c>
      <c r="G78">
        <v>400</v>
      </c>
      <c r="L78">
        <v>400</v>
      </c>
      <c r="Q78">
        <v>400</v>
      </c>
      <c r="R78" s="2"/>
      <c r="U78">
        <v>400</v>
      </c>
      <c r="Z78">
        <v>400</v>
      </c>
      <c r="AC78" s="24"/>
    </row>
    <row r="79" spans="2:29" x14ac:dyDescent="0.25">
      <c r="Q79"/>
      <c r="AC79" s="24"/>
    </row>
    <row r="80" spans="2:29" x14ac:dyDescent="0.25">
      <c r="B80" s="19" t="s">
        <v>39</v>
      </c>
      <c r="C80" s="25"/>
      <c r="G80" s="19" t="s">
        <v>40</v>
      </c>
      <c r="H80" s="25"/>
      <c r="L80" s="19" t="s">
        <v>41</v>
      </c>
      <c r="M80" s="25"/>
      <c r="N80" s="25"/>
      <c r="Q80" s="19" t="s">
        <v>42</v>
      </c>
      <c r="R80" s="25"/>
      <c r="U80" s="19" t="s">
        <v>43</v>
      </c>
      <c r="V80" s="25"/>
      <c r="W80" s="25"/>
      <c r="Z80" s="19" t="s">
        <v>44</v>
      </c>
      <c r="AA80" s="25"/>
      <c r="AB80" s="25"/>
      <c r="AC80" s="24"/>
    </row>
    <row r="81" spans="2:29" x14ac:dyDescent="0.25">
      <c r="B81">
        <v>400</v>
      </c>
      <c r="G81">
        <v>400</v>
      </c>
      <c r="L81">
        <v>400</v>
      </c>
      <c r="Q81">
        <v>400</v>
      </c>
      <c r="U81">
        <v>400</v>
      </c>
      <c r="Z81">
        <v>400</v>
      </c>
      <c r="AC81" s="24"/>
    </row>
  </sheetData>
  <mergeCells count="2">
    <mergeCell ref="B44:C44"/>
    <mergeCell ref="B70:C70"/>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dimension ref="A2:AC96"/>
  <sheetViews>
    <sheetView workbookViewId="0">
      <selection activeCell="O58" sqref="O58"/>
    </sheetView>
  </sheetViews>
  <sheetFormatPr baseColWidth="10" defaultColWidth="3.7109375" defaultRowHeight="15" x14ac:dyDescent="0.25"/>
  <cols>
    <col min="2" max="2" width="5" bestFit="1" customWidth="1"/>
    <col min="15" max="15" width="3" customWidth="1"/>
    <col min="17" max="17" width="3.7109375" style="2"/>
    <col min="29" max="29" width="14.7109375" customWidth="1"/>
  </cols>
  <sheetData>
    <row r="2" spans="1:29" ht="18.75" x14ac:dyDescent="0.3">
      <c r="B2" s="1" t="s">
        <v>0</v>
      </c>
    </row>
    <row r="3" spans="1:29" ht="15.75" x14ac:dyDescent="0.25">
      <c r="B3" s="3" t="s">
        <v>751</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752</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47" t="s">
        <v>753</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1.5" customHeight="1" x14ac:dyDescent="0.25">
      <c r="B15" s="137" t="s">
        <v>754</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3" t="s">
        <v>755</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33" t="s">
        <v>210</v>
      </c>
      <c r="C21" s="14"/>
      <c r="D21" s="14"/>
      <c r="E21" s="14"/>
      <c r="F21" s="14"/>
      <c r="G21" s="14"/>
      <c r="H21" s="14"/>
      <c r="I21" s="14"/>
      <c r="J21" s="14"/>
      <c r="K21" s="14"/>
      <c r="L21" s="14"/>
      <c r="M21" s="14"/>
      <c r="N21" s="14"/>
      <c r="O21" s="14"/>
      <c r="P21" s="14"/>
      <c r="Q21" s="15"/>
      <c r="R21" s="133" t="s">
        <v>618</v>
      </c>
      <c r="S21" s="133"/>
      <c r="T21" s="133"/>
      <c r="U21" s="133"/>
      <c r="V21" s="133"/>
      <c r="W21" s="133"/>
      <c r="X21" s="133"/>
      <c r="Y21" s="133"/>
      <c r="Z21" s="133"/>
      <c r="AA21" s="133"/>
      <c r="AB21" s="133"/>
      <c r="AC21" s="133"/>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37">
        <v>20000</v>
      </c>
    </row>
    <row r="27" spans="1:29" s="2" customFormat="1" x14ac:dyDescent="0.25">
      <c r="B27" s="23">
        <v>212</v>
      </c>
      <c r="C27" s="23" t="s">
        <v>64</v>
      </c>
      <c r="AC27" s="37">
        <v>15000</v>
      </c>
    </row>
    <row r="28" spans="1:29" x14ac:dyDescent="0.25">
      <c r="B28" s="23">
        <v>215</v>
      </c>
      <c r="C28" s="23" t="s">
        <v>52</v>
      </c>
      <c r="AC28" s="37">
        <v>15000</v>
      </c>
    </row>
    <row r="29" spans="1:29" x14ac:dyDescent="0.25">
      <c r="B29" s="11">
        <v>291</v>
      </c>
      <c r="C29" s="23" t="s">
        <v>282</v>
      </c>
      <c r="AC29" s="37">
        <v>8000</v>
      </c>
    </row>
    <row r="30" spans="1:29" x14ac:dyDescent="0.25">
      <c r="B30" s="23">
        <v>361</v>
      </c>
      <c r="C30" s="23" t="s">
        <v>125</v>
      </c>
      <c r="AC30" s="37">
        <v>40000</v>
      </c>
    </row>
    <row r="32" spans="1:29" x14ac:dyDescent="0.25">
      <c r="AA32" s="25"/>
      <c r="AB32" s="26" t="s">
        <v>27</v>
      </c>
      <c r="AC32" s="27">
        <f>SUM(AC26:AC30)</f>
        <v>98000</v>
      </c>
    </row>
    <row r="33" spans="2:29" x14ac:dyDescent="0.25">
      <c r="X33" s="28"/>
      <c r="Y33" s="28"/>
      <c r="Z33" s="28"/>
      <c r="AA33" s="28"/>
      <c r="AB33" s="28"/>
      <c r="AC33" s="29"/>
    </row>
    <row r="34" spans="2:29" x14ac:dyDescent="0.25">
      <c r="AC34" s="29"/>
    </row>
    <row r="35" spans="2:29" x14ac:dyDescent="0.25">
      <c r="B35" s="5"/>
      <c r="C35" s="5"/>
      <c r="D35" s="5"/>
      <c r="E35" s="5"/>
      <c r="F35" s="5"/>
      <c r="G35" s="5"/>
      <c r="H35" s="5"/>
      <c r="I35" s="5"/>
      <c r="J35" s="5"/>
      <c r="K35" s="5"/>
      <c r="L35" s="5"/>
      <c r="M35" s="5"/>
      <c r="N35" s="5"/>
      <c r="O35" s="5"/>
      <c r="P35" s="5"/>
      <c r="Q35" s="6"/>
      <c r="R35" s="5"/>
      <c r="S35" s="5"/>
      <c r="T35" s="5"/>
      <c r="U35" s="5"/>
      <c r="V35" s="5"/>
      <c r="W35" s="5"/>
      <c r="X35" s="5"/>
      <c r="Y35" s="5"/>
      <c r="Z35" s="5"/>
      <c r="AA35" s="5"/>
      <c r="AB35" s="5"/>
      <c r="AC35" s="30"/>
    </row>
    <row r="36" spans="2:29" x14ac:dyDescent="0.25">
      <c r="AC36" s="24"/>
    </row>
    <row r="37" spans="2:29" x14ac:dyDescent="0.25">
      <c r="B37" s="19" t="s">
        <v>28</v>
      </c>
      <c r="C37" s="25"/>
      <c r="D37" s="25"/>
      <c r="R37" s="19" t="s">
        <v>29</v>
      </c>
      <c r="S37" s="25"/>
      <c r="T37" s="25"/>
      <c r="AC37" s="24"/>
    </row>
    <row r="38" spans="2:29" x14ac:dyDescent="0.25">
      <c r="B38" s="40" t="s">
        <v>756</v>
      </c>
      <c r="R38" s="40" t="s">
        <v>757</v>
      </c>
      <c r="AC38" s="24"/>
    </row>
    <row r="39" spans="2:29" x14ac:dyDescent="0.25">
      <c r="AC39" s="24"/>
    </row>
    <row r="40" spans="2:29" x14ac:dyDescent="0.25">
      <c r="B40" s="19" t="s">
        <v>30</v>
      </c>
      <c r="C40" s="25"/>
      <c r="D40" s="25"/>
      <c r="AC40" s="24"/>
    </row>
    <row r="41" spans="2:29" x14ac:dyDescent="0.25">
      <c r="B41">
        <v>0</v>
      </c>
      <c r="AC41" s="24"/>
    </row>
    <row r="42" spans="2:29" x14ac:dyDescent="0.25">
      <c r="AC42" s="24"/>
    </row>
    <row r="43" spans="2:29" x14ac:dyDescent="0.25">
      <c r="B43" s="19" t="s">
        <v>31</v>
      </c>
      <c r="C43" s="25"/>
      <c r="D43" s="25"/>
      <c r="AC43" s="24"/>
    </row>
    <row r="44" spans="2:29" x14ac:dyDescent="0.25">
      <c r="B44">
        <v>17</v>
      </c>
      <c r="C44" t="s">
        <v>80</v>
      </c>
      <c r="AC44" s="24"/>
    </row>
    <row r="45" spans="2:29" x14ac:dyDescent="0.25">
      <c r="AC45" s="24"/>
    </row>
    <row r="46" spans="2:29" x14ac:dyDescent="0.25">
      <c r="B46" s="5"/>
      <c r="C46" s="5"/>
      <c r="D46" s="5"/>
      <c r="E46" s="5"/>
      <c r="F46" s="5"/>
      <c r="G46" s="5"/>
      <c r="H46" s="5"/>
      <c r="I46" s="5"/>
      <c r="J46" s="5"/>
      <c r="K46" s="5"/>
      <c r="L46" s="5"/>
      <c r="M46" s="5"/>
      <c r="N46" s="5"/>
      <c r="O46" s="5"/>
      <c r="P46" s="5"/>
      <c r="Q46" s="6"/>
      <c r="R46" s="5"/>
      <c r="S46" s="5"/>
      <c r="T46" s="5"/>
      <c r="U46" s="5"/>
      <c r="V46" s="5"/>
      <c r="W46" s="5"/>
      <c r="X46" s="5"/>
      <c r="Y46" s="5"/>
      <c r="Z46" s="5"/>
      <c r="AA46" s="5"/>
      <c r="AB46" s="5"/>
      <c r="AC46" s="30"/>
    </row>
    <row r="47" spans="2:29" x14ac:dyDescent="0.25">
      <c r="AC47" s="24"/>
    </row>
    <row r="48" spans="2:29" x14ac:dyDescent="0.25">
      <c r="B48" s="19" t="s">
        <v>32</v>
      </c>
      <c r="C48" s="25"/>
      <c r="D48" s="25"/>
      <c r="E48" s="25"/>
      <c r="AC48" s="24"/>
    </row>
    <row r="49" spans="2:29" x14ac:dyDescent="0.25">
      <c r="AC49" s="24"/>
    </row>
    <row r="50" spans="2:29" x14ac:dyDescent="0.25">
      <c r="AC50" s="24"/>
    </row>
    <row r="51" spans="2:29" x14ac:dyDescent="0.25">
      <c r="B51" s="19" t="s">
        <v>33</v>
      </c>
      <c r="C51" s="25"/>
      <c r="G51" s="19" t="s">
        <v>34</v>
      </c>
      <c r="H51" s="25"/>
      <c r="L51" s="19" t="s">
        <v>35</v>
      </c>
      <c r="M51" s="25"/>
      <c r="Q51" s="19" t="s">
        <v>36</v>
      </c>
      <c r="R51" s="25"/>
      <c r="U51" s="19" t="s">
        <v>37</v>
      </c>
      <c r="V51" s="25"/>
      <c r="Z51" s="19" t="s">
        <v>38</v>
      </c>
      <c r="AA51" s="25"/>
      <c r="AC51" s="24"/>
    </row>
    <row r="52" spans="2:29" x14ac:dyDescent="0.25">
      <c r="G52">
        <v>4</v>
      </c>
      <c r="L52">
        <v>4</v>
      </c>
      <c r="Q52"/>
      <c r="R52" s="2"/>
      <c r="U52">
        <v>2</v>
      </c>
      <c r="Z52">
        <v>1</v>
      </c>
      <c r="AC52" s="24"/>
    </row>
    <row r="53" spans="2:29" x14ac:dyDescent="0.25">
      <c r="Q53"/>
      <c r="AC53" s="24"/>
    </row>
    <row r="54" spans="2:29" x14ac:dyDescent="0.25">
      <c r="B54" s="19" t="s">
        <v>39</v>
      </c>
      <c r="C54" s="25"/>
      <c r="G54" s="19" t="s">
        <v>40</v>
      </c>
      <c r="H54" s="25"/>
      <c r="L54" s="19" t="s">
        <v>41</v>
      </c>
      <c r="M54" s="25"/>
      <c r="N54" s="25"/>
      <c r="Q54" s="19" t="s">
        <v>42</v>
      </c>
      <c r="R54" s="25"/>
      <c r="U54" s="19" t="s">
        <v>43</v>
      </c>
      <c r="V54" s="25"/>
      <c r="W54" s="25"/>
      <c r="Z54" s="19" t="s">
        <v>44</v>
      </c>
      <c r="AA54" s="25"/>
      <c r="AB54" s="25"/>
      <c r="AC54" s="24"/>
    </row>
    <row r="55" spans="2:29" x14ac:dyDescent="0.25">
      <c r="B55">
        <v>1</v>
      </c>
      <c r="G55">
        <v>1</v>
      </c>
      <c r="L55">
        <v>1</v>
      </c>
      <c r="Q55">
        <v>1</v>
      </c>
      <c r="U55">
        <v>1</v>
      </c>
      <c r="Z55">
        <v>1</v>
      </c>
      <c r="AC55" s="24"/>
    </row>
    <row r="58" spans="2:29" x14ac:dyDescent="0.25">
      <c r="B58" s="5"/>
      <c r="C58" s="5"/>
      <c r="D58" s="5"/>
      <c r="E58" s="5"/>
      <c r="F58" s="5"/>
      <c r="G58" s="5"/>
      <c r="H58" s="5"/>
      <c r="I58" s="5"/>
      <c r="J58" s="5"/>
      <c r="K58" s="5"/>
      <c r="L58" s="5"/>
      <c r="M58" s="5"/>
      <c r="N58" s="5"/>
      <c r="O58" s="5"/>
      <c r="P58" s="5"/>
      <c r="Q58" s="6"/>
      <c r="R58" s="5"/>
      <c r="S58" s="5"/>
      <c r="T58" s="5"/>
      <c r="U58" s="5"/>
      <c r="V58" s="5"/>
      <c r="W58" s="5"/>
      <c r="X58" s="5"/>
      <c r="Y58" s="5"/>
      <c r="Z58" s="5"/>
      <c r="AA58" s="5"/>
      <c r="AB58" s="5"/>
      <c r="AC58" s="30"/>
    </row>
    <row r="59" spans="2:29" x14ac:dyDescent="0.25">
      <c r="AC59" s="24" t="s">
        <v>80</v>
      </c>
    </row>
    <row r="60" spans="2:29" x14ac:dyDescent="0.25">
      <c r="B60" s="19" t="s">
        <v>28</v>
      </c>
      <c r="C60" s="25"/>
      <c r="D60" s="25"/>
      <c r="R60" s="19" t="s">
        <v>29</v>
      </c>
      <c r="S60" s="25"/>
      <c r="T60" s="25"/>
      <c r="AC60" s="24"/>
    </row>
    <row r="61" spans="2:29" x14ac:dyDescent="0.25">
      <c r="B61" s="40" t="s">
        <v>758</v>
      </c>
      <c r="R61" s="40" t="s">
        <v>759</v>
      </c>
      <c r="AC61" s="24"/>
    </row>
    <row r="62" spans="2:29" x14ac:dyDescent="0.25">
      <c r="AC62" s="24"/>
    </row>
    <row r="63" spans="2:29" x14ac:dyDescent="0.25">
      <c r="B63" s="19" t="s">
        <v>30</v>
      </c>
      <c r="C63" s="25"/>
      <c r="D63" s="25"/>
      <c r="AC63" s="24"/>
    </row>
    <row r="64" spans="2:29" x14ac:dyDescent="0.25">
      <c r="B64">
        <v>0</v>
      </c>
      <c r="AC64" s="24"/>
    </row>
    <row r="65" spans="2:29" x14ac:dyDescent="0.25">
      <c r="AC65" s="24"/>
    </row>
    <row r="66" spans="2:29" x14ac:dyDescent="0.25">
      <c r="B66" s="19" t="s">
        <v>31</v>
      </c>
      <c r="C66" s="25"/>
      <c r="D66" s="25"/>
      <c r="AC66" s="24"/>
    </row>
    <row r="67" spans="2:29" x14ac:dyDescent="0.25">
      <c r="B67">
        <v>350</v>
      </c>
      <c r="AC67" s="24"/>
    </row>
    <row r="68" spans="2:29" x14ac:dyDescent="0.25">
      <c r="B68" s="5"/>
      <c r="C68" s="5"/>
      <c r="D68" s="5"/>
      <c r="E68" s="5"/>
      <c r="F68" s="5"/>
      <c r="G68" s="5"/>
      <c r="H68" s="5"/>
      <c r="I68" s="5"/>
      <c r="J68" s="5"/>
      <c r="K68" s="5"/>
      <c r="L68" s="5"/>
      <c r="M68" s="5"/>
      <c r="N68" s="5"/>
      <c r="O68" s="5"/>
      <c r="P68" s="5"/>
      <c r="Q68" s="6"/>
      <c r="R68" s="5"/>
      <c r="S68" s="5"/>
      <c r="T68" s="5"/>
      <c r="U68" s="5"/>
      <c r="V68" s="5"/>
      <c r="W68" s="5"/>
      <c r="X68" s="5"/>
      <c r="Y68" s="5"/>
      <c r="Z68" s="5"/>
      <c r="AA68" s="5"/>
      <c r="AB68" s="5"/>
      <c r="AC68" s="30"/>
    </row>
    <row r="69" spans="2:29" x14ac:dyDescent="0.25">
      <c r="AC69" s="24"/>
    </row>
    <row r="70" spans="2:29" x14ac:dyDescent="0.25">
      <c r="B70" s="19" t="s">
        <v>32</v>
      </c>
      <c r="C70" s="25"/>
      <c r="D70" s="25"/>
      <c r="E70" s="25"/>
      <c r="AC70" s="24"/>
    </row>
    <row r="71" spans="2:29" x14ac:dyDescent="0.25">
      <c r="AC71" s="24"/>
    </row>
    <row r="72" spans="2:29" x14ac:dyDescent="0.25">
      <c r="B72" s="19" t="s">
        <v>33</v>
      </c>
      <c r="C72" s="25"/>
      <c r="G72" s="19" t="s">
        <v>34</v>
      </c>
      <c r="H72" s="25"/>
      <c r="L72" s="19" t="s">
        <v>35</v>
      </c>
      <c r="M72" s="25"/>
      <c r="Q72" s="19" t="s">
        <v>36</v>
      </c>
      <c r="R72" s="25"/>
      <c r="U72" s="19" t="s">
        <v>37</v>
      </c>
      <c r="V72" s="25"/>
      <c r="Z72" s="19" t="s">
        <v>38</v>
      </c>
      <c r="AA72" s="25"/>
      <c r="AC72" s="24"/>
    </row>
    <row r="73" spans="2:29" x14ac:dyDescent="0.25">
      <c r="B73">
        <v>30</v>
      </c>
      <c r="G73">
        <v>30</v>
      </c>
      <c r="L73">
        <v>20</v>
      </c>
      <c r="Q73">
        <v>20</v>
      </c>
      <c r="R73" s="2"/>
      <c r="U73">
        <v>30</v>
      </c>
      <c r="Z73">
        <v>30</v>
      </c>
      <c r="AC73" s="24"/>
    </row>
    <row r="74" spans="2:29" x14ac:dyDescent="0.25">
      <c r="Q74"/>
      <c r="AC74" s="24"/>
    </row>
    <row r="75" spans="2:29" x14ac:dyDescent="0.25">
      <c r="B75" s="19" t="s">
        <v>39</v>
      </c>
      <c r="C75" s="25"/>
      <c r="G75" s="19" t="s">
        <v>40</v>
      </c>
      <c r="H75" s="25"/>
      <c r="L75" s="19" t="s">
        <v>41</v>
      </c>
      <c r="M75" s="25"/>
      <c r="N75" s="25"/>
      <c r="Q75" s="19" t="s">
        <v>42</v>
      </c>
      <c r="R75" s="25"/>
      <c r="U75" s="19" t="s">
        <v>43</v>
      </c>
      <c r="V75" s="25"/>
      <c r="W75" s="25"/>
      <c r="Z75" s="19" t="s">
        <v>44</v>
      </c>
      <c r="AA75" s="25"/>
      <c r="AB75" s="25"/>
      <c r="AC75" s="24"/>
    </row>
    <row r="76" spans="2:29" x14ac:dyDescent="0.25">
      <c r="B76">
        <v>30</v>
      </c>
      <c r="G76">
        <v>20</v>
      </c>
      <c r="L76">
        <v>20</v>
      </c>
      <c r="Q76">
        <v>40</v>
      </c>
      <c r="U76">
        <v>30</v>
      </c>
      <c r="Z76">
        <v>50</v>
      </c>
      <c r="AC76" s="24"/>
    </row>
    <row r="77" spans="2:29" x14ac:dyDescent="0.25">
      <c r="B77" s="5"/>
      <c r="C77" s="5"/>
      <c r="D77" s="5"/>
      <c r="E77" s="5"/>
      <c r="F77" s="5"/>
      <c r="G77" s="5"/>
      <c r="H77" s="5"/>
      <c r="I77" s="5"/>
      <c r="J77" s="5"/>
      <c r="K77" s="5"/>
      <c r="L77" s="5"/>
      <c r="M77" s="5"/>
      <c r="N77" s="5"/>
      <c r="O77" s="5"/>
      <c r="P77" s="5"/>
      <c r="Q77" s="6"/>
      <c r="R77" s="5"/>
      <c r="S77" s="5"/>
      <c r="T77" s="5"/>
      <c r="U77" s="5"/>
      <c r="V77" s="5"/>
      <c r="W77" s="5"/>
      <c r="X77" s="5"/>
      <c r="Y77" s="5"/>
      <c r="Z77" s="5"/>
      <c r="AA77" s="5"/>
      <c r="AB77" s="5"/>
      <c r="AC77" s="30"/>
    </row>
    <row r="78" spans="2:29" x14ac:dyDescent="0.25">
      <c r="AC78" s="24" t="s">
        <v>80</v>
      </c>
    </row>
    <row r="79" spans="2:29" x14ac:dyDescent="0.25">
      <c r="B79" s="19" t="s">
        <v>28</v>
      </c>
      <c r="C79" s="25"/>
      <c r="D79" s="25"/>
      <c r="R79" s="19" t="s">
        <v>29</v>
      </c>
      <c r="S79" s="25"/>
      <c r="T79" s="25"/>
      <c r="AC79" s="24"/>
    </row>
    <row r="80" spans="2:29" x14ac:dyDescent="0.25">
      <c r="B80" s="40" t="s">
        <v>760</v>
      </c>
      <c r="R80" s="40" t="s">
        <v>761</v>
      </c>
      <c r="AC80" s="24"/>
    </row>
    <row r="81" spans="2:29" x14ac:dyDescent="0.25">
      <c r="AC81" s="24"/>
    </row>
    <row r="82" spans="2:29" x14ac:dyDescent="0.25">
      <c r="B82" s="19" t="s">
        <v>30</v>
      </c>
      <c r="C82" s="25"/>
      <c r="D82" s="25"/>
      <c r="AC82" s="24"/>
    </row>
    <row r="83" spans="2:29" x14ac:dyDescent="0.25">
      <c r="B83">
        <v>0</v>
      </c>
      <c r="AC83" s="24"/>
    </row>
    <row r="84" spans="2:29" x14ac:dyDescent="0.25">
      <c r="AC84" s="24"/>
    </row>
    <row r="85" spans="2:29" x14ac:dyDescent="0.25">
      <c r="B85" s="19" t="s">
        <v>31</v>
      </c>
      <c r="C85" s="25"/>
      <c r="D85" s="25"/>
      <c r="AC85" s="24"/>
    </row>
    <row r="86" spans="2:29" x14ac:dyDescent="0.25">
      <c r="B86">
        <v>60</v>
      </c>
      <c r="AC86" s="24"/>
    </row>
    <row r="87" spans="2:29" x14ac:dyDescent="0.25">
      <c r="B87" s="5"/>
      <c r="C87" s="5"/>
      <c r="D87" s="5"/>
      <c r="E87" s="5"/>
      <c r="F87" s="5"/>
      <c r="G87" s="5"/>
      <c r="H87" s="5"/>
      <c r="I87" s="5"/>
      <c r="J87" s="5"/>
      <c r="K87" s="5"/>
      <c r="L87" s="5"/>
      <c r="M87" s="5"/>
      <c r="N87" s="5"/>
      <c r="O87" s="5"/>
      <c r="P87" s="5"/>
      <c r="Q87" s="6"/>
      <c r="R87" s="5"/>
      <c r="S87" s="5"/>
      <c r="T87" s="5"/>
      <c r="U87" s="5"/>
      <c r="V87" s="5"/>
      <c r="W87" s="5"/>
      <c r="X87" s="5"/>
      <c r="Y87" s="5"/>
      <c r="Z87" s="5"/>
      <c r="AA87" s="5"/>
      <c r="AB87" s="5"/>
      <c r="AC87" s="30"/>
    </row>
    <row r="88" spans="2:29" x14ac:dyDescent="0.25">
      <c r="AC88" s="24"/>
    </row>
    <row r="89" spans="2:29" x14ac:dyDescent="0.25">
      <c r="B89" s="19" t="s">
        <v>32</v>
      </c>
      <c r="C89" s="25"/>
      <c r="D89" s="25"/>
      <c r="E89" s="25"/>
      <c r="AC89" s="24"/>
    </row>
    <row r="90" spans="2:29" x14ac:dyDescent="0.25">
      <c r="AC90" s="24"/>
    </row>
    <row r="91" spans="2:29" x14ac:dyDescent="0.25">
      <c r="AC91" s="24"/>
    </row>
    <row r="92" spans="2:29" x14ac:dyDescent="0.25">
      <c r="B92" s="19" t="s">
        <v>33</v>
      </c>
      <c r="C92" s="25"/>
      <c r="G92" s="19" t="s">
        <v>34</v>
      </c>
      <c r="H92" s="25"/>
      <c r="L92" s="19" t="s">
        <v>35</v>
      </c>
      <c r="M92" s="25"/>
      <c r="Q92" s="19" t="s">
        <v>36</v>
      </c>
      <c r="R92" s="25"/>
      <c r="U92" s="19" t="s">
        <v>37</v>
      </c>
      <c r="V92" s="25"/>
      <c r="Z92" s="19" t="s">
        <v>38</v>
      </c>
      <c r="AA92" s="25"/>
      <c r="AC92" s="24"/>
    </row>
    <row r="93" spans="2:29" x14ac:dyDescent="0.25">
      <c r="B93">
        <v>5</v>
      </c>
      <c r="G93">
        <v>5</v>
      </c>
      <c r="L93">
        <v>5</v>
      </c>
      <c r="Q93">
        <v>5</v>
      </c>
      <c r="R93" s="2"/>
      <c r="U93">
        <v>5</v>
      </c>
      <c r="Z93">
        <v>5</v>
      </c>
      <c r="AC93" s="24"/>
    </row>
    <row r="94" spans="2:29" x14ac:dyDescent="0.25">
      <c r="Q94"/>
      <c r="AC94" s="24"/>
    </row>
    <row r="95" spans="2:29" x14ac:dyDescent="0.25">
      <c r="B95" s="19" t="s">
        <v>39</v>
      </c>
      <c r="C95" s="25"/>
      <c r="G95" s="19" t="s">
        <v>40</v>
      </c>
      <c r="H95" s="25"/>
      <c r="L95" s="19" t="s">
        <v>41</v>
      </c>
      <c r="M95" s="25"/>
      <c r="N95" s="25"/>
      <c r="Q95" s="19" t="s">
        <v>42</v>
      </c>
      <c r="R95" s="25"/>
      <c r="U95" s="19" t="s">
        <v>43</v>
      </c>
      <c r="V95" s="25"/>
      <c r="W95" s="25"/>
      <c r="Z95" s="19" t="s">
        <v>44</v>
      </c>
      <c r="AA95" s="25"/>
      <c r="AB95" s="25"/>
      <c r="AC95" s="24"/>
    </row>
    <row r="96" spans="2:29" x14ac:dyDescent="0.25">
      <c r="B96">
        <v>5</v>
      </c>
      <c r="G96">
        <v>5</v>
      </c>
      <c r="L96">
        <v>5</v>
      </c>
      <c r="Q96">
        <v>5</v>
      </c>
      <c r="U96">
        <v>5</v>
      </c>
      <c r="Z96">
        <v>5</v>
      </c>
      <c r="AC96" s="24"/>
    </row>
  </sheetData>
  <mergeCells count="3">
    <mergeCell ref="B12:AB12"/>
    <mergeCell ref="B15:AC15"/>
    <mergeCell ref="R21:AC21"/>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dimension ref="A2:AC80"/>
  <sheetViews>
    <sheetView topLeftCell="A13" workbookViewId="0"/>
  </sheetViews>
  <sheetFormatPr baseColWidth="10" defaultColWidth="3.7109375" defaultRowHeight="15" x14ac:dyDescent="0.25"/>
  <cols>
    <col min="2" max="2" width="5" bestFit="1" customWidth="1"/>
    <col min="15" max="15" width="3.140625" customWidth="1"/>
    <col min="17" max="17" width="3.7109375" style="2"/>
    <col min="29" max="29" width="14.42578125" customWidth="1"/>
  </cols>
  <sheetData>
    <row r="2" spans="1:29" ht="18.75" x14ac:dyDescent="0.3">
      <c r="B2" s="1" t="s">
        <v>0</v>
      </c>
    </row>
    <row r="3" spans="1:29" ht="15.75" x14ac:dyDescent="0.25">
      <c r="B3" s="3" t="s">
        <v>751</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762</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47" t="s">
        <v>763</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60" t="s">
        <v>764</v>
      </c>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3" t="s">
        <v>617</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33" t="s">
        <v>210</v>
      </c>
      <c r="C21" s="14"/>
      <c r="D21" s="14"/>
      <c r="E21" s="14"/>
      <c r="F21" s="14"/>
      <c r="G21" s="14"/>
      <c r="H21" s="14"/>
      <c r="I21" s="14"/>
      <c r="J21" s="14"/>
      <c r="K21" s="14"/>
      <c r="L21" s="14"/>
      <c r="M21" s="14"/>
      <c r="N21" s="14"/>
      <c r="O21" s="14"/>
      <c r="P21" s="14"/>
      <c r="Q21" s="15"/>
      <c r="R21" s="133" t="s">
        <v>618</v>
      </c>
      <c r="S21" s="133"/>
      <c r="T21" s="133"/>
      <c r="U21" s="133"/>
      <c r="V21" s="133"/>
      <c r="W21" s="133"/>
      <c r="X21" s="133"/>
      <c r="Y21" s="133"/>
      <c r="Z21" s="133"/>
      <c r="AA21" s="133"/>
      <c r="AB21" s="133"/>
      <c r="AC21" s="133"/>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37">
        <v>15000</v>
      </c>
    </row>
    <row r="27" spans="1:29" s="2" customFormat="1" x14ac:dyDescent="0.25">
      <c r="B27" s="23">
        <v>212</v>
      </c>
      <c r="C27" s="23" t="s">
        <v>64</v>
      </c>
      <c r="AC27" s="37">
        <v>10000</v>
      </c>
    </row>
    <row r="28" spans="1:29" x14ac:dyDescent="0.25">
      <c r="B28" s="23">
        <v>215</v>
      </c>
      <c r="C28" s="23" t="s">
        <v>52</v>
      </c>
      <c r="AC28" s="37">
        <v>25000</v>
      </c>
    </row>
    <row r="29" spans="1:29" x14ac:dyDescent="0.25">
      <c r="B29" s="23">
        <v>221</v>
      </c>
      <c r="C29" s="23" t="s">
        <v>66</v>
      </c>
      <c r="AC29" s="37">
        <v>5000</v>
      </c>
    </row>
    <row r="30" spans="1:29" x14ac:dyDescent="0.25">
      <c r="B30" s="23">
        <v>294</v>
      </c>
      <c r="C30" s="23" t="s">
        <v>108</v>
      </c>
      <c r="AC30" s="37">
        <v>8000</v>
      </c>
    </row>
    <row r="31" spans="1:29" x14ac:dyDescent="0.25">
      <c r="B31" s="11">
        <v>372</v>
      </c>
      <c r="C31" s="11" t="s">
        <v>20</v>
      </c>
      <c r="AC31" s="37">
        <v>5000</v>
      </c>
    </row>
    <row r="33" spans="2:29" x14ac:dyDescent="0.25">
      <c r="AA33" s="25"/>
      <c r="AB33" s="26" t="s">
        <v>27</v>
      </c>
      <c r="AC33" s="27">
        <f>SUM(AC26:AC31)</f>
        <v>68000</v>
      </c>
    </row>
    <row r="34" spans="2:29" x14ac:dyDescent="0.25">
      <c r="X34" s="28"/>
      <c r="Y34" s="28"/>
      <c r="Z34" s="28"/>
      <c r="AA34" s="28"/>
      <c r="AB34" s="28"/>
      <c r="AC34" s="29"/>
    </row>
    <row r="35" spans="2:29" x14ac:dyDescent="0.25">
      <c r="AC35" s="29"/>
    </row>
    <row r="36" spans="2:29" x14ac:dyDescent="0.25">
      <c r="B36" s="5"/>
      <c r="C36" s="5"/>
      <c r="D36" s="5"/>
      <c r="E36" s="5"/>
      <c r="F36" s="5"/>
      <c r="G36" s="5"/>
      <c r="H36" s="5"/>
      <c r="I36" s="5"/>
      <c r="J36" s="5"/>
      <c r="K36" s="5"/>
      <c r="L36" s="5"/>
      <c r="M36" s="5"/>
      <c r="N36" s="5"/>
      <c r="O36" s="5"/>
      <c r="P36" s="5"/>
      <c r="Q36" s="6"/>
      <c r="R36" s="5"/>
      <c r="S36" s="5"/>
      <c r="T36" s="5"/>
      <c r="U36" s="5"/>
      <c r="V36" s="5"/>
      <c r="W36" s="5"/>
      <c r="X36" s="5"/>
      <c r="Y36" s="5"/>
      <c r="Z36" s="5"/>
      <c r="AA36" s="5"/>
      <c r="AB36" s="5"/>
      <c r="AC36" s="30"/>
    </row>
    <row r="37" spans="2:29" x14ac:dyDescent="0.25">
      <c r="AC37" s="24"/>
    </row>
    <row r="38" spans="2:29" x14ac:dyDescent="0.25">
      <c r="B38" s="19" t="s">
        <v>28</v>
      </c>
      <c r="C38" s="25"/>
      <c r="D38" s="25"/>
      <c r="R38" s="19" t="s">
        <v>29</v>
      </c>
      <c r="S38" s="25"/>
      <c r="T38" s="25"/>
      <c r="AC38" s="24"/>
    </row>
    <row r="39" spans="2:29" x14ac:dyDescent="0.25">
      <c r="B39" s="40" t="s">
        <v>765</v>
      </c>
      <c r="R39" s="40" t="s">
        <v>766</v>
      </c>
      <c r="AC39" s="24"/>
    </row>
    <row r="40" spans="2:29" x14ac:dyDescent="0.25">
      <c r="AC40" s="24"/>
    </row>
    <row r="41" spans="2:29" x14ac:dyDescent="0.25">
      <c r="B41" s="19" t="s">
        <v>30</v>
      </c>
      <c r="C41" s="25"/>
      <c r="D41" s="25"/>
      <c r="AC41" s="24"/>
    </row>
    <row r="42" spans="2:29" x14ac:dyDescent="0.25">
      <c r="B42">
        <v>0</v>
      </c>
      <c r="AC42" s="24"/>
    </row>
    <row r="43" spans="2:29" x14ac:dyDescent="0.25">
      <c r="AC43" s="24"/>
    </row>
    <row r="44" spans="2:29" x14ac:dyDescent="0.25">
      <c r="B44" s="19" t="s">
        <v>31</v>
      </c>
      <c r="C44" s="25"/>
      <c r="D44" s="25"/>
      <c r="AC44" s="24"/>
    </row>
    <row r="45" spans="2:29" x14ac:dyDescent="0.25">
      <c r="B45">
        <v>34</v>
      </c>
      <c r="C45" t="s">
        <v>80</v>
      </c>
      <c r="AC45" s="24"/>
    </row>
    <row r="46" spans="2:29" x14ac:dyDescent="0.25">
      <c r="B46" s="5"/>
      <c r="C46" s="5"/>
      <c r="D46" s="5"/>
      <c r="E46" s="5"/>
      <c r="F46" s="5"/>
      <c r="G46" s="5"/>
      <c r="H46" s="5"/>
      <c r="I46" s="5"/>
      <c r="J46" s="5"/>
      <c r="K46" s="5"/>
      <c r="L46" s="5"/>
      <c r="M46" s="5"/>
      <c r="N46" s="5"/>
      <c r="O46" s="5"/>
      <c r="P46" s="5"/>
      <c r="Q46" s="6"/>
      <c r="R46" s="5"/>
      <c r="S46" s="5"/>
      <c r="T46" s="5"/>
      <c r="U46" s="5"/>
      <c r="V46" s="5"/>
      <c r="W46" s="5"/>
      <c r="X46" s="5"/>
      <c r="Y46" s="5"/>
      <c r="Z46" s="5"/>
      <c r="AA46" s="5"/>
      <c r="AB46" s="5"/>
      <c r="AC46" s="30"/>
    </row>
    <row r="47" spans="2:29" x14ac:dyDescent="0.25">
      <c r="AC47" s="24"/>
    </row>
    <row r="48" spans="2:29" x14ac:dyDescent="0.25">
      <c r="B48" s="19" t="s">
        <v>32</v>
      </c>
      <c r="C48" s="25"/>
      <c r="D48" s="25"/>
      <c r="E48" s="25"/>
      <c r="AC48" s="24"/>
    </row>
    <row r="49" spans="2:29" x14ac:dyDescent="0.25">
      <c r="AC49" s="24"/>
    </row>
    <row r="50" spans="2:29" x14ac:dyDescent="0.25">
      <c r="AC50" s="24"/>
    </row>
    <row r="51" spans="2:29" x14ac:dyDescent="0.25">
      <c r="B51" s="19" t="s">
        <v>33</v>
      </c>
      <c r="C51" s="25"/>
      <c r="G51" s="19" t="s">
        <v>34</v>
      </c>
      <c r="H51" s="25"/>
      <c r="L51" s="19" t="s">
        <v>35</v>
      </c>
      <c r="M51" s="25"/>
      <c r="Q51" s="19" t="s">
        <v>36</v>
      </c>
      <c r="R51" s="25"/>
      <c r="U51" s="19" t="s">
        <v>37</v>
      </c>
      <c r="V51" s="25"/>
      <c r="Z51" s="19" t="s">
        <v>38</v>
      </c>
      <c r="AA51" s="25"/>
      <c r="AC51" s="24"/>
    </row>
    <row r="52" spans="2:29" x14ac:dyDescent="0.25">
      <c r="B52">
        <v>3</v>
      </c>
      <c r="G52">
        <v>3</v>
      </c>
      <c r="L52">
        <v>3</v>
      </c>
      <c r="Q52">
        <v>3</v>
      </c>
      <c r="R52" s="2"/>
      <c r="U52">
        <v>3</v>
      </c>
      <c r="Z52">
        <v>3</v>
      </c>
      <c r="AC52" s="24"/>
    </row>
    <row r="53" spans="2:29" x14ac:dyDescent="0.25">
      <c r="Q53"/>
      <c r="AC53" s="24"/>
    </row>
    <row r="54" spans="2:29" x14ac:dyDescent="0.25">
      <c r="B54" s="19" t="s">
        <v>39</v>
      </c>
      <c r="C54" s="25"/>
      <c r="G54" s="19" t="s">
        <v>40</v>
      </c>
      <c r="H54" s="25"/>
      <c r="L54" s="19" t="s">
        <v>41</v>
      </c>
      <c r="M54" s="25"/>
      <c r="N54" s="25"/>
      <c r="Q54" s="19" t="s">
        <v>42</v>
      </c>
      <c r="R54" s="25"/>
      <c r="U54" s="19" t="s">
        <v>43</v>
      </c>
      <c r="V54" s="25"/>
      <c r="W54" s="25"/>
      <c r="Z54" s="19" t="s">
        <v>44</v>
      </c>
      <c r="AA54" s="25"/>
      <c r="AB54" s="25"/>
      <c r="AC54" s="24"/>
    </row>
    <row r="55" spans="2:29" x14ac:dyDescent="0.25">
      <c r="B55">
        <v>3</v>
      </c>
      <c r="G55">
        <v>3</v>
      </c>
      <c r="L55">
        <v>3</v>
      </c>
      <c r="Q55">
        <v>3</v>
      </c>
      <c r="U55">
        <v>2</v>
      </c>
      <c r="Z55">
        <v>3</v>
      </c>
      <c r="AC55" s="24"/>
    </row>
    <row r="56" spans="2:29" x14ac:dyDescent="0.25">
      <c r="Q56"/>
      <c r="AC56" s="24"/>
    </row>
    <row r="57" spans="2:29" x14ac:dyDescent="0.25">
      <c r="Q57"/>
      <c r="AC57" s="24"/>
    </row>
    <row r="58" spans="2:29" x14ac:dyDescent="0.25">
      <c r="Q58"/>
      <c r="AC58" s="24"/>
    </row>
    <row r="60" spans="2:29" x14ac:dyDescent="0.25">
      <c r="B60" s="5"/>
      <c r="C60" s="5"/>
      <c r="D60" s="5"/>
      <c r="E60" s="5"/>
      <c r="F60" s="5"/>
      <c r="G60" s="5"/>
      <c r="H60" s="5"/>
      <c r="I60" s="5"/>
      <c r="J60" s="5"/>
      <c r="K60" s="5"/>
      <c r="L60" s="5"/>
      <c r="M60" s="5"/>
      <c r="N60" s="5"/>
      <c r="O60" s="5"/>
      <c r="P60" s="5"/>
      <c r="Q60" s="6"/>
      <c r="R60" s="5"/>
      <c r="S60" s="5"/>
      <c r="T60" s="5"/>
      <c r="U60" s="5"/>
      <c r="V60" s="5"/>
      <c r="W60" s="5"/>
      <c r="X60" s="5"/>
      <c r="Y60" s="5"/>
      <c r="Z60" s="5"/>
      <c r="AA60" s="5"/>
      <c r="AB60" s="5"/>
      <c r="AC60" s="30"/>
    </row>
    <row r="61" spans="2:29" x14ac:dyDescent="0.25">
      <c r="AC61" s="24" t="s">
        <v>80</v>
      </c>
    </row>
    <row r="62" spans="2:29" x14ac:dyDescent="0.25">
      <c r="B62" s="19" t="s">
        <v>28</v>
      </c>
      <c r="C62" s="25"/>
      <c r="D62" s="25"/>
      <c r="R62" s="19" t="s">
        <v>29</v>
      </c>
      <c r="S62" s="25"/>
      <c r="T62" s="25"/>
      <c r="AC62" s="24"/>
    </row>
    <row r="63" spans="2:29" x14ac:dyDescent="0.25">
      <c r="B63" s="40" t="s">
        <v>767</v>
      </c>
      <c r="R63" s="40" t="s">
        <v>768</v>
      </c>
      <c r="AC63" s="24"/>
    </row>
    <row r="64" spans="2:29" x14ac:dyDescent="0.25">
      <c r="AC64" s="24"/>
    </row>
    <row r="65" spans="2:29" x14ac:dyDescent="0.25">
      <c r="B65" s="19" t="s">
        <v>30</v>
      </c>
      <c r="C65" s="25"/>
      <c r="D65" s="25"/>
      <c r="AC65" s="24"/>
    </row>
    <row r="66" spans="2:29" x14ac:dyDescent="0.25">
      <c r="B66">
        <v>0</v>
      </c>
      <c r="AC66" s="24"/>
    </row>
    <row r="67" spans="2:29" x14ac:dyDescent="0.25">
      <c r="AC67" s="24"/>
    </row>
    <row r="68" spans="2:29" x14ac:dyDescent="0.25">
      <c r="B68" s="19" t="s">
        <v>31</v>
      </c>
      <c r="C68" s="25"/>
      <c r="D68" s="25"/>
      <c r="AC68" s="24"/>
    </row>
    <row r="69" spans="2:29" x14ac:dyDescent="0.25">
      <c r="B69">
        <v>36</v>
      </c>
      <c r="AC69" s="24"/>
    </row>
    <row r="70" spans="2:29" x14ac:dyDescent="0.25">
      <c r="B70" t="s">
        <v>80</v>
      </c>
      <c r="AC70" s="24"/>
    </row>
    <row r="71" spans="2:29" x14ac:dyDescent="0.25">
      <c r="B71" s="5"/>
      <c r="C71" s="5"/>
      <c r="D71" s="5"/>
      <c r="E71" s="5"/>
      <c r="F71" s="5"/>
      <c r="G71" s="5"/>
      <c r="H71" s="5"/>
      <c r="I71" s="5"/>
      <c r="J71" s="5"/>
      <c r="K71" s="5"/>
      <c r="L71" s="5"/>
      <c r="M71" s="5"/>
      <c r="N71" s="5"/>
      <c r="O71" s="5"/>
      <c r="P71" s="5"/>
      <c r="Q71" s="6"/>
      <c r="R71" s="5"/>
      <c r="S71" s="5"/>
      <c r="T71" s="5"/>
      <c r="U71" s="5"/>
      <c r="V71" s="5"/>
      <c r="W71" s="5"/>
      <c r="X71" s="5"/>
      <c r="Y71" s="5"/>
      <c r="Z71" s="5"/>
      <c r="AA71" s="5"/>
      <c r="AB71" s="5"/>
      <c r="AC71" s="30"/>
    </row>
    <row r="72" spans="2:29" x14ac:dyDescent="0.25">
      <c r="AC72" s="24"/>
    </row>
    <row r="73" spans="2:29" x14ac:dyDescent="0.25">
      <c r="B73" s="19" t="s">
        <v>32</v>
      </c>
      <c r="C73" s="25"/>
      <c r="D73" s="25"/>
      <c r="E73" s="25"/>
      <c r="AC73" s="24"/>
    </row>
    <row r="74" spans="2:29" x14ac:dyDescent="0.25">
      <c r="AC74" s="24"/>
    </row>
    <row r="75" spans="2:29" x14ac:dyDescent="0.25">
      <c r="AC75" s="24"/>
    </row>
    <row r="76" spans="2:29" x14ac:dyDescent="0.25">
      <c r="B76" s="19" t="s">
        <v>33</v>
      </c>
      <c r="C76" s="25"/>
      <c r="G76" s="19" t="s">
        <v>34</v>
      </c>
      <c r="H76" s="25"/>
      <c r="L76" s="19" t="s">
        <v>35</v>
      </c>
      <c r="M76" s="25"/>
      <c r="Q76" s="19" t="s">
        <v>36</v>
      </c>
      <c r="R76" s="25"/>
      <c r="U76" s="19" t="s">
        <v>37</v>
      </c>
      <c r="V76" s="25"/>
      <c r="Z76" s="19" t="s">
        <v>38</v>
      </c>
      <c r="AA76" s="25"/>
      <c r="AC76" s="24"/>
    </row>
    <row r="77" spans="2:29" x14ac:dyDescent="0.25">
      <c r="B77">
        <v>3</v>
      </c>
      <c r="G77">
        <v>3</v>
      </c>
      <c r="L77">
        <v>3</v>
      </c>
      <c r="Q77">
        <v>3</v>
      </c>
      <c r="R77" s="2"/>
      <c r="U77">
        <v>3</v>
      </c>
      <c r="Z77">
        <v>3</v>
      </c>
      <c r="AC77" s="24"/>
    </row>
    <row r="78" spans="2:29" x14ac:dyDescent="0.25">
      <c r="Q78"/>
      <c r="AC78" s="24"/>
    </row>
    <row r="79" spans="2:29" x14ac:dyDescent="0.25">
      <c r="B79" s="19" t="s">
        <v>39</v>
      </c>
      <c r="C79" s="25"/>
      <c r="G79" s="19" t="s">
        <v>40</v>
      </c>
      <c r="H79" s="25"/>
      <c r="L79" s="19" t="s">
        <v>41</v>
      </c>
      <c r="M79" s="25"/>
      <c r="N79" s="25"/>
      <c r="Q79" s="19" t="s">
        <v>42</v>
      </c>
      <c r="R79" s="25"/>
      <c r="U79" s="19" t="s">
        <v>43</v>
      </c>
      <c r="V79" s="25"/>
      <c r="W79" s="25"/>
      <c r="Z79" s="19" t="s">
        <v>44</v>
      </c>
      <c r="AA79" s="25"/>
      <c r="AB79" s="25"/>
      <c r="AC79" s="24"/>
    </row>
    <row r="80" spans="2:29" x14ac:dyDescent="0.25">
      <c r="B80">
        <v>3</v>
      </c>
      <c r="G80">
        <v>3</v>
      </c>
      <c r="L80">
        <v>3</v>
      </c>
      <c r="Q80">
        <v>3</v>
      </c>
      <c r="U80">
        <v>3</v>
      </c>
      <c r="Z80">
        <v>3</v>
      </c>
      <c r="AC80" s="24"/>
    </row>
  </sheetData>
  <mergeCells count="3">
    <mergeCell ref="B12:AB12"/>
    <mergeCell ref="B15:AC15"/>
    <mergeCell ref="R21:AC21"/>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5"/>
  <dimension ref="A2:AC112"/>
  <sheetViews>
    <sheetView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769</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770</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47" t="s">
        <v>771</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60" t="s">
        <v>772</v>
      </c>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3" t="s">
        <v>773</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30" customHeight="1" x14ac:dyDescent="0.25">
      <c r="B21" s="33" t="s">
        <v>367</v>
      </c>
      <c r="C21" s="14"/>
      <c r="D21" s="14"/>
      <c r="E21" s="14"/>
      <c r="F21" s="14"/>
      <c r="G21" s="14"/>
      <c r="H21" s="14"/>
      <c r="I21" s="14"/>
      <c r="J21" s="14"/>
      <c r="K21" s="14"/>
      <c r="L21" s="14"/>
      <c r="M21" s="14"/>
      <c r="N21" s="14"/>
      <c r="O21" s="14"/>
      <c r="P21" s="14"/>
      <c r="Q21" s="15"/>
      <c r="R21" s="133" t="s">
        <v>774</v>
      </c>
      <c r="S21" s="133"/>
      <c r="T21" s="133"/>
      <c r="U21" s="133"/>
      <c r="V21" s="133"/>
      <c r="W21" s="133"/>
      <c r="X21" s="133"/>
      <c r="Y21" s="133"/>
      <c r="Z21" s="133"/>
      <c r="AA21" s="133"/>
      <c r="AB21" s="133"/>
      <c r="AC21" s="133"/>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37">
        <v>20000</v>
      </c>
    </row>
    <row r="27" spans="1:29" s="2" customFormat="1" x14ac:dyDescent="0.25">
      <c r="B27" s="23">
        <v>212</v>
      </c>
      <c r="C27" s="23" t="s">
        <v>64</v>
      </c>
      <c r="AC27" s="37">
        <v>15000</v>
      </c>
    </row>
    <row r="28" spans="1:29" x14ac:dyDescent="0.25">
      <c r="B28" s="23">
        <v>214</v>
      </c>
      <c r="C28" s="23" t="s">
        <v>65</v>
      </c>
      <c r="AC28" s="37">
        <v>10000</v>
      </c>
    </row>
    <row r="29" spans="1:29" x14ac:dyDescent="0.25">
      <c r="B29" s="23">
        <v>215</v>
      </c>
      <c r="C29" s="23" t="s">
        <v>52</v>
      </c>
      <c r="AC29" s="37">
        <v>15000</v>
      </c>
    </row>
    <row r="30" spans="1:29" x14ac:dyDescent="0.25">
      <c r="B30" s="23">
        <v>221</v>
      </c>
      <c r="C30" s="23" t="s">
        <v>66</v>
      </c>
      <c r="AC30" s="37">
        <v>5000</v>
      </c>
    </row>
    <row r="31" spans="1:29" x14ac:dyDescent="0.25">
      <c r="B31" s="11">
        <v>291</v>
      </c>
      <c r="C31" s="23" t="s">
        <v>282</v>
      </c>
      <c r="AC31" s="37">
        <v>8000</v>
      </c>
    </row>
    <row r="32" spans="1:29" x14ac:dyDescent="0.25">
      <c r="B32" s="23">
        <v>294</v>
      </c>
      <c r="C32" s="23" t="s">
        <v>108</v>
      </c>
      <c r="AC32" s="37">
        <v>10000</v>
      </c>
    </row>
    <row r="33" spans="2:29" x14ac:dyDescent="0.25">
      <c r="B33" s="23">
        <v>357</v>
      </c>
      <c r="C33" s="23" t="s">
        <v>74</v>
      </c>
      <c r="AC33" s="37">
        <v>15000</v>
      </c>
    </row>
    <row r="34" spans="2:29" x14ac:dyDescent="0.25">
      <c r="B34" s="23">
        <v>361</v>
      </c>
      <c r="C34" s="23" t="s">
        <v>125</v>
      </c>
      <c r="AC34" s="37">
        <v>40000</v>
      </c>
    </row>
    <row r="35" spans="2:29" x14ac:dyDescent="0.25">
      <c r="B35" s="11">
        <v>372</v>
      </c>
      <c r="C35" s="11" t="s">
        <v>20</v>
      </c>
      <c r="AC35" s="37">
        <v>7000</v>
      </c>
    </row>
    <row r="36" spans="2:29" x14ac:dyDescent="0.25">
      <c r="B36" s="11">
        <v>375</v>
      </c>
      <c r="C36" s="11" t="s">
        <v>21</v>
      </c>
      <c r="AC36" s="37">
        <v>7000</v>
      </c>
    </row>
    <row r="38" spans="2:29" x14ac:dyDescent="0.25">
      <c r="AA38" s="25"/>
      <c r="AB38" s="26" t="s">
        <v>27</v>
      </c>
      <c r="AC38" s="27">
        <f>SUM(AC26:AC36)</f>
        <v>152000</v>
      </c>
    </row>
    <row r="39" spans="2:29" x14ac:dyDescent="0.25">
      <c r="X39" s="28"/>
      <c r="Y39" s="28"/>
      <c r="Z39" s="28"/>
      <c r="AA39" s="28"/>
      <c r="AB39" s="28"/>
      <c r="AC39" s="29"/>
    </row>
    <row r="40" spans="2:29" x14ac:dyDescent="0.25">
      <c r="AC40" s="29"/>
    </row>
    <row r="41" spans="2:29" x14ac:dyDescent="0.25">
      <c r="B41" s="5"/>
      <c r="C41" s="5"/>
      <c r="D41" s="5"/>
      <c r="E41" s="5"/>
      <c r="F41" s="5"/>
      <c r="G41" s="5"/>
      <c r="H41" s="5"/>
      <c r="I41" s="5"/>
      <c r="J41" s="5"/>
      <c r="K41" s="5"/>
      <c r="L41" s="5"/>
      <c r="M41" s="5"/>
      <c r="N41" s="5"/>
      <c r="O41" s="5"/>
      <c r="P41" s="5"/>
      <c r="Q41" s="6"/>
      <c r="R41" s="5"/>
      <c r="S41" s="5"/>
      <c r="T41" s="5"/>
      <c r="U41" s="5"/>
      <c r="V41" s="5"/>
      <c r="W41" s="5"/>
      <c r="X41" s="5"/>
      <c r="Y41" s="5"/>
      <c r="Z41" s="5"/>
      <c r="AA41" s="5"/>
      <c r="AB41" s="5"/>
      <c r="AC41" s="30"/>
    </row>
    <row r="42" spans="2:29" x14ac:dyDescent="0.25">
      <c r="AC42" s="24"/>
    </row>
    <row r="43" spans="2:29" x14ac:dyDescent="0.25">
      <c r="B43" s="19" t="s">
        <v>28</v>
      </c>
      <c r="C43" s="25"/>
      <c r="D43" s="25"/>
      <c r="R43" s="19" t="s">
        <v>29</v>
      </c>
      <c r="S43" s="25"/>
      <c r="T43" s="25"/>
      <c r="AC43" s="24"/>
    </row>
    <row r="44" spans="2:29" x14ac:dyDescent="0.25">
      <c r="B44" s="40" t="s">
        <v>775</v>
      </c>
      <c r="R44" s="40" t="s">
        <v>776</v>
      </c>
      <c r="AC44" s="24"/>
    </row>
    <row r="45" spans="2:29" x14ac:dyDescent="0.25">
      <c r="AC45" s="24"/>
    </row>
    <row r="46" spans="2:29" x14ac:dyDescent="0.25">
      <c r="B46" s="19" t="s">
        <v>30</v>
      </c>
      <c r="C46" s="25"/>
      <c r="D46" s="25"/>
      <c r="AC46" s="24"/>
    </row>
    <row r="47" spans="2:29" x14ac:dyDescent="0.25">
      <c r="B47">
        <v>112</v>
      </c>
      <c r="AC47" s="24"/>
    </row>
    <row r="48" spans="2:29" x14ac:dyDescent="0.25">
      <c r="AC48" s="24"/>
    </row>
    <row r="49" spans="2:29" x14ac:dyDescent="0.25">
      <c r="B49" s="19" t="s">
        <v>31</v>
      </c>
      <c r="C49" s="25"/>
      <c r="D49" s="25"/>
      <c r="AC49" s="24"/>
    </row>
    <row r="50" spans="2:29" x14ac:dyDescent="0.25">
      <c r="B50">
        <v>280</v>
      </c>
      <c r="C50" t="s">
        <v>80</v>
      </c>
      <c r="AC50" s="24"/>
    </row>
    <row r="51" spans="2:29" x14ac:dyDescent="0.25">
      <c r="AC51" s="24"/>
    </row>
    <row r="52" spans="2:29" x14ac:dyDescent="0.25">
      <c r="AC52" s="24"/>
    </row>
    <row r="53" spans="2:29" x14ac:dyDescent="0.25">
      <c r="AC53" s="24"/>
    </row>
    <row r="54" spans="2:29" x14ac:dyDescent="0.25">
      <c r="AC54" s="24"/>
    </row>
    <row r="55" spans="2:29" x14ac:dyDescent="0.25">
      <c r="AC55" s="24"/>
    </row>
    <row r="56" spans="2:29" x14ac:dyDescent="0.25">
      <c r="AC56" s="24"/>
    </row>
    <row r="57" spans="2:29" x14ac:dyDescent="0.25">
      <c r="AC57" s="24"/>
    </row>
    <row r="58" spans="2:29" x14ac:dyDescent="0.25">
      <c r="AC58" s="24"/>
    </row>
    <row r="59" spans="2:29" x14ac:dyDescent="0.25">
      <c r="B59" s="5"/>
      <c r="C59" s="5"/>
      <c r="D59" s="5"/>
      <c r="E59" s="5"/>
      <c r="F59" s="5"/>
      <c r="G59" s="5"/>
      <c r="H59" s="5"/>
      <c r="I59" s="5"/>
      <c r="J59" s="5"/>
      <c r="K59" s="5"/>
      <c r="L59" s="5"/>
      <c r="M59" s="5"/>
      <c r="N59" s="5"/>
      <c r="O59" s="5"/>
      <c r="P59" s="5"/>
      <c r="Q59" s="6"/>
      <c r="R59" s="5"/>
      <c r="S59" s="5"/>
      <c r="T59" s="5"/>
      <c r="U59" s="5"/>
      <c r="V59" s="5"/>
      <c r="W59" s="5"/>
      <c r="X59" s="5"/>
      <c r="Y59" s="5"/>
      <c r="Z59" s="5"/>
      <c r="AA59" s="5"/>
      <c r="AB59" s="5"/>
      <c r="AC59" s="30"/>
    </row>
    <row r="60" spans="2:29" x14ac:dyDescent="0.25">
      <c r="AC60" s="24"/>
    </row>
    <row r="61" spans="2:29" x14ac:dyDescent="0.25">
      <c r="B61" s="19" t="s">
        <v>32</v>
      </c>
      <c r="C61" s="25"/>
      <c r="D61" s="25"/>
      <c r="E61" s="25"/>
      <c r="AC61" s="24"/>
    </row>
    <row r="62" spans="2:29" x14ac:dyDescent="0.25">
      <c r="AC62" s="24"/>
    </row>
    <row r="63" spans="2:29" x14ac:dyDescent="0.25">
      <c r="AC63" s="24"/>
    </row>
    <row r="64" spans="2:29" x14ac:dyDescent="0.25">
      <c r="B64" s="19" t="s">
        <v>33</v>
      </c>
      <c r="C64" s="25"/>
      <c r="G64" s="19" t="s">
        <v>34</v>
      </c>
      <c r="H64" s="25"/>
      <c r="L64" s="19" t="s">
        <v>35</v>
      </c>
      <c r="M64" s="25"/>
      <c r="Q64" s="19" t="s">
        <v>36</v>
      </c>
      <c r="R64" s="25"/>
      <c r="U64" s="19" t="s">
        <v>37</v>
      </c>
      <c r="V64" s="25"/>
      <c r="Z64" s="19" t="s">
        <v>38</v>
      </c>
      <c r="AA64" s="25"/>
      <c r="AC64" s="24"/>
    </row>
    <row r="65" spans="2:29" x14ac:dyDescent="0.25">
      <c r="B65">
        <v>23</v>
      </c>
      <c r="G65">
        <v>23</v>
      </c>
      <c r="L65">
        <v>23</v>
      </c>
      <c r="Q65">
        <v>23</v>
      </c>
      <c r="R65" s="2"/>
      <c r="U65">
        <v>23</v>
      </c>
      <c r="Z65">
        <v>23</v>
      </c>
      <c r="AC65" s="24"/>
    </row>
    <row r="66" spans="2:29" x14ac:dyDescent="0.25">
      <c r="Q66"/>
      <c r="AC66" s="24"/>
    </row>
    <row r="67" spans="2:29" x14ac:dyDescent="0.25">
      <c r="B67" s="19" t="s">
        <v>39</v>
      </c>
      <c r="C67" s="25"/>
      <c r="G67" s="19" t="s">
        <v>40</v>
      </c>
      <c r="H67" s="25"/>
      <c r="L67" s="19" t="s">
        <v>41</v>
      </c>
      <c r="M67" s="25"/>
      <c r="N67" s="25"/>
      <c r="Q67" s="19" t="s">
        <v>42</v>
      </c>
      <c r="R67" s="25"/>
      <c r="U67" s="19" t="s">
        <v>43</v>
      </c>
      <c r="V67" s="25"/>
      <c r="W67" s="25"/>
      <c r="Z67" s="19" t="s">
        <v>44</v>
      </c>
      <c r="AA67" s="25"/>
      <c r="AB67" s="25"/>
      <c r="AC67" s="24"/>
    </row>
    <row r="68" spans="2:29" x14ac:dyDescent="0.25">
      <c r="B68">
        <v>23</v>
      </c>
      <c r="G68">
        <v>23</v>
      </c>
      <c r="L68">
        <v>23</v>
      </c>
      <c r="Q68">
        <v>23</v>
      </c>
      <c r="U68">
        <v>23</v>
      </c>
      <c r="Z68">
        <v>23</v>
      </c>
      <c r="AC68" s="24"/>
    </row>
    <row r="70" spans="2:29" x14ac:dyDescent="0.25">
      <c r="B70" s="5"/>
      <c r="C70" s="5"/>
      <c r="D70" s="5"/>
      <c r="E70" s="5"/>
      <c r="F70" s="5"/>
      <c r="G70" s="5"/>
      <c r="H70" s="5"/>
      <c r="I70" s="5"/>
      <c r="J70" s="5"/>
      <c r="K70" s="5"/>
      <c r="L70" s="5"/>
      <c r="M70" s="5"/>
      <c r="N70" s="5"/>
      <c r="O70" s="5"/>
      <c r="P70" s="5"/>
      <c r="Q70" s="6"/>
      <c r="R70" s="5"/>
      <c r="S70" s="5"/>
      <c r="T70" s="5"/>
      <c r="U70" s="5"/>
      <c r="V70" s="5"/>
      <c r="W70" s="5"/>
      <c r="X70" s="5"/>
      <c r="Y70" s="5"/>
      <c r="Z70" s="5"/>
      <c r="AA70" s="5"/>
      <c r="AB70" s="5"/>
      <c r="AC70" s="30"/>
    </row>
    <row r="71" spans="2:29" x14ac:dyDescent="0.25">
      <c r="AC71" s="24" t="s">
        <v>80</v>
      </c>
    </row>
    <row r="72" spans="2:29" x14ac:dyDescent="0.25">
      <c r="B72" s="19" t="s">
        <v>28</v>
      </c>
      <c r="C72" s="25"/>
      <c r="D72" s="25"/>
      <c r="R72" s="19" t="s">
        <v>29</v>
      </c>
      <c r="S72" s="25"/>
      <c r="T72" s="25"/>
      <c r="AC72" s="24"/>
    </row>
    <row r="73" spans="2:29" x14ac:dyDescent="0.25">
      <c r="B73" s="40" t="s">
        <v>777</v>
      </c>
      <c r="R73" s="40" t="s">
        <v>776</v>
      </c>
      <c r="AC73" s="24"/>
    </row>
    <row r="74" spans="2:29" x14ac:dyDescent="0.25">
      <c r="AC74" s="24"/>
    </row>
    <row r="75" spans="2:29" x14ac:dyDescent="0.25">
      <c r="B75" s="19" t="s">
        <v>30</v>
      </c>
      <c r="C75" s="25"/>
      <c r="D75" s="25"/>
      <c r="AC75" s="24"/>
    </row>
    <row r="76" spans="2:29" x14ac:dyDescent="0.25">
      <c r="B76">
        <v>24</v>
      </c>
      <c r="AC76" s="24"/>
    </row>
    <row r="77" spans="2:29" x14ac:dyDescent="0.25">
      <c r="AC77" s="24"/>
    </row>
    <row r="78" spans="2:29" x14ac:dyDescent="0.25">
      <c r="B78" s="19" t="s">
        <v>31</v>
      </c>
      <c r="C78" s="25"/>
      <c r="D78" s="25"/>
      <c r="AC78" s="24"/>
    </row>
    <row r="79" spans="2:29" x14ac:dyDescent="0.25">
      <c r="B79">
        <v>60</v>
      </c>
      <c r="AC79" s="24"/>
    </row>
    <row r="80" spans="2:29" x14ac:dyDescent="0.25">
      <c r="B80" t="s">
        <v>80</v>
      </c>
      <c r="AC80" s="24"/>
    </row>
    <row r="81" spans="2:29" x14ac:dyDescent="0.25">
      <c r="B81" s="5"/>
      <c r="C81" s="5"/>
      <c r="D81" s="5"/>
      <c r="E81" s="5"/>
      <c r="F81" s="5"/>
      <c r="G81" s="5"/>
      <c r="H81" s="5"/>
      <c r="I81" s="5"/>
      <c r="J81" s="5"/>
      <c r="K81" s="5"/>
      <c r="L81" s="5"/>
      <c r="M81" s="5"/>
      <c r="N81" s="5"/>
      <c r="O81" s="5"/>
      <c r="P81" s="5"/>
      <c r="Q81" s="6"/>
      <c r="R81" s="5"/>
      <c r="S81" s="5"/>
      <c r="T81" s="5"/>
      <c r="U81" s="5"/>
      <c r="V81" s="5"/>
      <c r="W81" s="5"/>
      <c r="X81" s="5"/>
      <c r="Y81" s="5"/>
      <c r="Z81" s="5"/>
      <c r="AA81" s="5"/>
      <c r="AB81" s="5"/>
      <c r="AC81" s="30"/>
    </row>
    <row r="82" spans="2:29" x14ac:dyDescent="0.25">
      <c r="AC82" s="24"/>
    </row>
    <row r="83" spans="2:29" x14ac:dyDescent="0.25">
      <c r="B83" s="19" t="s">
        <v>32</v>
      </c>
      <c r="C83" s="25"/>
      <c r="D83" s="25"/>
      <c r="E83" s="25"/>
      <c r="AC83" s="24"/>
    </row>
    <row r="84" spans="2:29" x14ac:dyDescent="0.25">
      <c r="AC84" s="24"/>
    </row>
    <row r="85" spans="2:29" x14ac:dyDescent="0.25">
      <c r="AC85" s="24"/>
    </row>
    <row r="86" spans="2:29" x14ac:dyDescent="0.25">
      <c r="B86" s="19" t="s">
        <v>33</v>
      </c>
      <c r="C86" s="25"/>
      <c r="G86" s="19" t="s">
        <v>34</v>
      </c>
      <c r="H86" s="25"/>
      <c r="L86" s="19" t="s">
        <v>35</v>
      </c>
      <c r="M86" s="25"/>
      <c r="Q86" s="19" t="s">
        <v>36</v>
      </c>
      <c r="R86" s="25"/>
      <c r="U86" s="19" t="s">
        <v>37</v>
      </c>
      <c r="V86" s="25"/>
      <c r="Z86" s="19" t="s">
        <v>38</v>
      </c>
      <c r="AA86" s="25"/>
      <c r="AC86" s="24"/>
    </row>
    <row r="87" spans="2:29" x14ac:dyDescent="0.25">
      <c r="B87">
        <v>5</v>
      </c>
      <c r="G87">
        <v>5</v>
      </c>
      <c r="L87">
        <v>5</v>
      </c>
      <c r="Q87">
        <v>5</v>
      </c>
      <c r="R87" s="2"/>
      <c r="U87">
        <v>5</v>
      </c>
      <c r="Z87">
        <v>5</v>
      </c>
      <c r="AC87" s="24"/>
    </row>
    <row r="88" spans="2:29" x14ac:dyDescent="0.25">
      <c r="Q88"/>
      <c r="AC88" s="24"/>
    </row>
    <row r="89" spans="2:29" x14ac:dyDescent="0.25">
      <c r="B89" s="19" t="s">
        <v>39</v>
      </c>
      <c r="C89" s="25"/>
      <c r="G89" s="19" t="s">
        <v>40</v>
      </c>
      <c r="H89" s="25"/>
      <c r="L89" s="19" t="s">
        <v>41</v>
      </c>
      <c r="M89" s="25"/>
      <c r="N89" s="25"/>
      <c r="Q89" s="19" t="s">
        <v>42</v>
      </c>
      <c r="R89" s="25"/>
      <c r="U89" s="19" t="s">
        <v>43</v>
      </c>
      <c r="V89" s="25"/>
      <c r="W89" s="25"/>
      <c r="Z89" s="19" t="s">
        <v>44</v>
      </c>
      <c r="AA89" s="25"/>
      <c r="AB89" s="25"/>
      <c r="AC89" s="24"/>
    </row>
    <row r="90" spans="2:29" x14ac:dyDescent="0.25">
      <c r="B90">
        <v>5</v>
      </c>
      <c r="G90">
        <v>5</v>
      </c>
      <c r="L90">
        <v>5</v>
      </c>
      <c r="Q90">
        <v>5</v>
      </c>
      <c r="U90">
        <v>5</v>
      </c>
      <c r="Z90">
        <v>5</v>
      </c>
      <c r="AC90" s="24"/>
    </row>
    <row r="92" spans="2:29" x14ac:dyDescent="0.25">
      <c r="B92" s="5"/>
      <c r="C92" s="5"/>
      <c r="D92" s="5"/>
      <c r="E92" s="5"/>
      <c r="F92" s="5"/>
      <c r="G92" s="5"/>
      <c r="H92" s="5"/>
      <c r="I92" s="5"/>
      <c r="J92" s="5"/>
      <c r="K92" s="5"/>
      <c r="L92" s="5"/>
      <c r="M92" s="5"/>
      <c r="N92" s="5"/>
      <c r="O92" s="5"/>
      <c r="P92" s="5"/>
      <c r="Q92" s="6"/>
      <c r="R92" s="5"/>
      <c r="S92" s="5"/>
      <c r="T92" s="5"/>
      <c r="U92" s="5"/>
      <c r="V92" s="5"/>
      <c r="W92" s="5"/>
      <c r="X92" s="5"/>
      <c r="Y92" s="5"/>
      <c r="Z92" s="5"/>
      <c r="AA92" s="5"/>
      <c r="AB92" s="5"/>
      <c r="AC92" s="30"/>
    </row>
    <row r="93" spans="2:29" x14ac:dyDescent="0.25">
      <c r="AC93" s="24"/>
    </row>
    <row r="94" spans="2:29" x14ac:dyDescent="0.25">
      <c r="B94" s="19" t="s">
        <v>28</v>
      </c>
      <c r="C94" s="25"/>
      <c r="D94" s="25"/>
      <c r="R94" s="19" t="s">
        <v>29</v>
      </c>
      <c r="S94" s="25"/>
      <c r="T94" s="25"/>
      <c r="AC94" s="24"/>
    </row>
    <row r="95" spans="2:29" x14ac:dyDescent="0.25">
      <c r="B95" s="40" t="s">
        <v>778</v>
      </c>
      <c r="R95" s="40" t="s">
        <v>776</v>
      </c>
      <c r="AC95" s="24"/>
    </row>
    <row r="96" spans="2:29" x14ac:dyDescent="0.25">
      <c r="AC96" s="24"/>
    </row>
    <row r="97" spans="2:29" x14ac:dyDescent="0.25">
      <c r="B97" s="19" t="s">
        <v>30</v>
      </c>
      <c r="C97" s="25"/>
      <c r="D97" s="25"/>
      <c r="AC97" s="24"/>
    </row>
    <row r="98" spans="2:29" x14ac:dyDescent="0.25">
      <c r="B98">
        <v>36</v>
      </c>
      <c r="AC98" s="24"/>
    </row>
    <row r="99" spans="2:29" x14ac:dyDescent="0.25">
      <c r="AC99" s="24"/>
    </row>
    <row r="100" spans="2:29" x14ac:dyDescent="0.25">
      <c r="B100" s="19" t="s">
        <v>31</v>
      </c>
      <c r="C100" s="25"/>
      <c r="D100" s="25"/>
      <c r="AC100" s="24"/>
    </row>
    <row r="101" spans="2:29" x14ac:dyDescent="0.25">
      <c r="B101">
        <v>72</v>
      </c>
      <c r="AC101" s="24"/>
    </row>
    <row r="102" spans="2:29" x14ac:dyDescent="0.25">
      <c r="B102" t="s">
        <v>80</v>
      </c>
      <c r="AC102" s="24"/>
    </row>
    <row r="103" spans="2:29" x14ac:dyDescent="0.25">
      <c r="B103" s="5"/>
      <c r="C103" s="5"/>
      <c r="D103" s="5"/>
      <c r="E103" s="5"/>
      <c r="F103" s="5"/>
      <c r="G103" s="5"/>
      <c r="H103" s="5"/>
      <c r="I103" s="5"/>
      <c r="J103" s="5"/>
      <c r="K103" s="5"/>
      <c r="L103" s="5"/>
      <c r="M103" s="5"/>
      <c r="N103" s="5"/>
      <c r="O103" s="5"/>
      <c r="P103" s="5"/>
      <c r="Q103" s="6"/>
      <c r="R103" s="5"/>
      <c r="S103" s="5"/>
      <c r="T103" s="5"/>
      <c r="U103" s="5"/>
      <c r="V103" s="5"/>
      <c r="W103" s="5"/>
      <c r="X103" s="5"/>
      <c r="Y103" s="5"/>
      <c r="Z103" s="5"/>
      <c r="AA103" s="5"/>
      <c r="AB103" s="5"/>
      <c r="AC103" s="30"/>
    </row>
    <row r="104" spans="2:29" x14ac:dyDescent="0.25">
      <c r="AC104" s="24"/>
    </row>
    <row r="105" spans="2:29" x14ac:dyDescent="0.25">
      <c r="B105" s="19" t="s">
        <v>32</v>
      </c>
      <c r="C105" s="25"/>
      <c r="D105" s="25"/>
      <c r="E105" s="25"/>
      <c r="AC105" s="24"/>
    </row>
    <row r="106" spans="2:29" x14ac:dyDescent="0.25">
      <c r="AC106" s="24"/>
    </row>
    <row r="107" spans="2:29" x14ac:dyDescent="0.25">
      <c r="AC107" s="24"/>
    </row>
    <row r="108" spans="2:29" x14ac:dyDescent="0.25">
      <c r="B108" s="19" t="s">
        <v>33</v>
      </c>
      <c r="C108" s="25"/>
      <c r="G108" s="19" t="s">
        <v>34</v>
      </c>
      <c r="H108" s="25"/>
      <c r="L108" s="19" t="s">
        <v>35</v>
      </c>
      <c r="M108" s="25"/>
      <c r="Q108" s="19" t="s">
        <v>36</v>
      </c>
      <c r="R108" s="25"/>
      <c r="U108" s="19" t="s">
        <v>37</v>
      </c>
      <c r="V108" s="25"/>
      <c r="Z108" s="19" t="s">
        <v>38</v>
      </c>
      <c r="AA108" s="25"/>
      <c r="AC108" s="24"/>
    </row>
    <row r="109" spans="2:29" x14ac:dyDescent="0.25">
      <c r="B109">
        <v>6</v>
      </c>
      <c r="G109">
        <v>6</v>
      </c>
      <c r="L109">
        <v>6</v>
      </c>
      <c r="Q109">
        <v>6</v>
      </c>
      <c r="R109" s="2"/>
      <c r="U109">
        <v>6</v>
      </c>
      <c r="Z109">
        <v>6</v>
      </c>
      <c r="AC109" s="24"/>
    </row>
    <row r="110" spans="2:29" x14ac:dyDescent="0.25">
      <c r="Q110"/>
      <c r="AC110" s="24"/>
    </row>
    <row r="111" spans="2:29" x14ac:dyDescent="0.25">
      <c r="B111" s="19" t="s">
        <v>39</v>
      </c>
      <c r="C111" s="25"/>
      <c r="G111" s="19" t="s">
        <v>40</v>
      </c>
      <c r="H111" s="25"/>
      <c r="L111" s="19" t="s">
        <v>41</v>
      </c>
      <c r="M111" s="25"/>
      <c r="N111" s="25"/>
      <c r="Q111" s="19" t="s">
        <v>42</v>
      </c>
      <c r="R111" s="25"/>
      <c r="U111" s="19" t="s">
        <v>43</v>
      </c>
      <c r="V111" s="25"/>
      <c r="W111" s="25"/>
      <c r="Z111" s="19" t="s">
        <v>44</v>
      </c>
      <c r="AA111" s="25"/>
      <c r="AB111" s="25"/>
      <c r="AC111" s="24"/>
    </row>
    <row r="112" spans="2:29" x14ac:dyDescent="0.25">
      <c r="B112">
        <v>6</v>
      </c>
      <c r="G112">
        <v>6</v>
      </c>
      <c r="L112">
        <v>6</v>
      </c>
      <c r="Q112">
        <v>6</v>
      </c>
      <c r="U112">
        <v>6</v>
      </c>
      <c r="Z112">
        <v>6</v>
      </c>
      <c r="AC112" s="24"/>
    </row>
  </sheetData>
  <mergeCells count="3">
    <mergeCell ref="B12:AB12"/>
    <mergeCell ref="B15:AC15"/>
    <mergeCell ref="R21:AC21"/>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6"/>
  <dimension ref="A2:AC118"/>
  <sheetViews>
    <sheetView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x14ac:dyDescent="0.25">
      <c r="B3" t="s">
        <v>779</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780</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45" customHeight="1" x14ac:dyDescent="0.25">
      <c r="B12" s="133" t="s">
        <v>781</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782</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59" t="s">
        <v>783</v>
      </c>
      <c r="S18" s="159"/>
      <c r="T18" s="159"/>
      <c r="U18" s="159"/>
      <c r="V18" s="159"/>
      <c r="W18" s="159"/>
      <c r="X18" s="159"/>
      <c r="Y18" s="159"/>
      <c r="Z18" s="159"/>
      <c r="AA18" s="159"/>
      <c r="AB18" s="159"/>
      <c r="AC18" s="159"/>
    </row>
    <row r="19" spans="1:29" ht="95.25" customHeight="1" x14ac:dyDescent="0.25">
      <c r="B19" s="12"/>
      <c r="C19" s="12"/>
      <c r="D19" s="12"/>
      <c r="E19" s="12"/>
      <c r="F19" s="12"/>
      <c r="G19" s="12"/>
      <c r="H19" s="12"/>
      <c r="I19" s="12"/>
      <c r="J19" s="12"/>
      <c r="K19" s="12"/>
      <c r="L19" s="12"/>
      <c r="M19" s="12"/>
      <c r="N19" s="12"/>
      <c r="O19" s="12"/>
      <c r="P19" s="12"/>
      <c r="Q19" s="11"/>
      <c r="R19" s="133" t="s">
        <v>784</v>
      </c>
      <c r="S19" s="133"/>
      <c r="T19" s="133"/>
      <c r="U19" s="133"/>
      <c r="V19" s="133"/>
      <c r="W19" s="133"/>
      <c r="X19" s="133"/>
      <c r="Y19" s="133"/>
      <c r="Z19" s="133"/>
      <c r="AA19" s="133"/>
      <c r="AB19" s="133"/>
      <c r="AC19" s="133"/>
    </row>
    <row r="20" spans="1:29" ht="15" customHeight="1" x14ac:dyDescent="0.25">
      <c r="B20" s="12"/>
      <c r="C20" s="12"/>
      <c r="D20" s="12"/>
      <c r="E20" s="12"/>
      <c r="F20" s="12"/>
      <c r="G20" s="12"/>
      <c r="H20" s="12"/>
      <c r="I20" s="12"/>
      <c r="J20" s="12"/>
      <c r="K20" s="12"/>
      <c r="L20" s="12"/>
      <c r="M20" s="12"/>
      <c r="N20" s="12"/>
      <c r="O20" s="12"/>
      <c r="P20" s="12"/>
      <c r="Q20" s="11"/>
      <c r="R20" s="109"/>
      <c r="S20" s="109"/>
      <c r="T20" s="109"/>
      <c r="U20" s="109"/>
      <c r="V20" s="109"/>
      <c r="W20" s="109"/>
      <c r="X20" s="109"/>
      <c r="Y20" s="109"/>
      <c r="Z20" s="109"/>
      <c r="AA20" s="109"/>
      <c r="AB20" s="109"/>
      <c r="AC20" s="109"/>
    </row>
    <row r="21" spans="1:29" x14ac:dyDescent="0.25">
      <c r="B21" s="9" t="s">
        <v>12</v>
      </c>
      <c r="C21" s="10"/>
      <c r="D21" s="10"/>
      <c r="E21" s="10"/>
      <c r="F21" s="12"/>
      <c r="G21" s="12"/>
      <c r="H21" s="12"/>
      <c r="I21" s="12"/>
      <c r="J21" s="12"/>
      <c r="K21" s="12"/>
      <c r="L21" s="12"/>
      <c r="M21" s="12"/>
      <c r="N21" s="12"/>
      <c r="O21" s="12"/>
      <c r="P21" s="12"/>
      <c r="Q21" s="11"/>
      <c r="R21" s="9" t="s">
        <v>13</v>
      </c>
      <c r="S21" s="10"/>
      <c r="T21" s="10"/>
      <c r="U21" s="12"/>
      <c r="V21" s="12"/>
      <c r="W21" s="12"/>
      <c r="X21" s="12"/>
      <c r="Y21" s="12"/>
      <c r="Z21" s="12"/>
      <c r="AA21" s="12"/>
      <c r="AB21" s="7"/>
      <c r="AC21" s="7"/>
    </row>
    <row r="22" spans="1:29" ht="29.25" customHeight="1" x14ac:dyDescent="0.25">
      <c r="B22" s="33" t="s">
        <v>339</v>
      </c>
      <c r="C22" s="14"/>
      <c r="D22" s="14"/>
      <c r="E22" s="14"/>
      <c r="F22" s="14"/>
      <c r="G22" s="14"/>
      <c r="H22" s="14"/>
      <c r="I22" s="14"/>
      <c r="J22" s="14"/>
      <c r="K22" s="14"/>
      <c r="L22" s="14"/>
      <c r="M22" s="14"/>
      <c r="N22" s="14"/>
      <c r="O22" s="14"/>
      <c r="P22" s="14"/>
      <c r="Q22" s="15"/>
      <c r="R22" s="147" t="s">
        <v>785</v>
      </c>
      <c r="S22" s="147"/>
      <c r="T22" s="147"/>
      <c r="U22" s="147"/>
      <c r="V22" s="147"/>
      <c r="W22" s="147"/>
      <c r="X22" s="147"/>
      <c r="Y22" s="147"/>
      <c r="Z22" s="147"/>
      <c r="AA22" s="147"/>
      <c r="AB22" s="147"/>
      <c r="AC22" s="147"/>
    </row>
    <row r="23" spans="1:29" x14ac:dyDescent="0.25">
      <c r="A23" s="5"/>
      <c r="B23" s="17"/>
      <c r="C23" s="17"/>
      <c r="D23" s="17"/>
      <c r="E23" s="17"/>
      <c r="F23" s="17"/>
      <c r="G23" s="17"/>
      <c r="H23" s="17"/>
      <c r="I23" s="17"/>
      <c r="J23" s="17"/>
      <c r="K23" s="17"/>
      <c r="L23" s="17"/>
      <c r="M23" s="17"/>
      <c r="N23" s="17"/>
      <c r="O23" s="17"/>
      <c r="P23" s="17"/>
      <c r="Q23" s="18"/>
      <c r="R23" s="17"/>
      <c r="S23" s="17"/>
      <c r="T23" s="17"/>
      <c r="U23" s="17"/>
      <c r="V23" s="17"/>
      <c r="W23" s="17"/>
      <c r="X23" s="17"/>
      <c r="Y23" s="17"/>
      <c r="Z23" s="17"/>
      <c r="AA23" s="17"/>
      <c r="AB23" s="5"/>
      <c r="AC23" s="5"/>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A25" s="2"/>
      <c r="B25" s="2"/>
      <c r="C25" s="2"/>
      <c r="D25" s="2"/>
      <c r="E25" s="2"/>
      <c r="F25" s="2"/>
      <c r="G25" s="2"/>
      <c r="H25" s="2"/>
      <c r="I25" s="2"/>
      <c r="J25" s="2"/>
      <c r="K25" s="2"/>
      <c r="L25" s="2"/>
      <c r="M25" s="2"/>
      <c r="N25" s="2"/>
      <c r="O25" s="2"/>
      <c r="P25" s="2"/>
      <c r="R25" s="2"/>
      <c r="S25" s="2"/>
      <c r="T25" s="2"/>
      <c r="U25" s="2"/>
      <c r="V25" s="2"/>
      <c r="W25" s="2"/>
      <c r="X25" s="2"/>
      <c r="Y25" s="2"/>
      <c r="Z25" s="2"/>
      <c r="AA25" s="2"/>
      <c r="AB25" s="2"/>
      <c r="AC25" s="2"/>
    </row>
    <row r="26" spans="1:29" x14ac:dyDescent="0.25">
      <c r="B26" s="19" t="s">
        <v>15</v>
      </c>
      <c r="C26" s="20"/>
      <c r="N26" s="2"/>
      <c r="O26" s="21"/>
      <c r="P26" s="21"/>
      <c r="R26" s="21"/>
      <c r="S26" s="21"/>
      <c r="T26" s="2"/>
      <c r="AC26" s="22" t="s">
        <v>16</v>
      </c>
    </row>
    <row r="27" spans="1:29" x14ac:dyDescent="0.25">
      <c r="B27" s="23">
        <v>211</v>
      </c>
      <c r="C27" s="23" t="s">
        <v>17</v>
      </c>
      <c r="AC27" s="37">
        <v>25000</v>
      </c>
    </row>
    <row r="28" spans="1:29" s="2" customFormat="1" x14ac:dyDescent="0.25">
      <c r="B28" s="23">
        <v>212</v>
      </c>
      <c r="C28" s="23" t="s">
        <v>64</v>
      </c>
      <c r="AC28" s="37">
        <v>20000</v>
      </c>
    </row>
    <row r="29" spans="1:29" x14ac:dyDescent="0.25">
      <c r="B29" s="23">
        <v>214</v>
      </c>
      <c r="C29" s="23" t="s">
        <v>65</v>
      </c>
      <c r="AC29" s="37">
        <v>18000</v>
      </c>
    </row>
    <row r="30" spans="1:29" x14ac:dyDescent="0.25">
      <c r="B30" s="23">
        <v>216</v>
      </c>
      <c r="C30" s="23" t="s">
        <v>53</v>
      </c>
      <c r="AC30" s="37">
        <v>20000</v>
      </c>
    </row>
    <row r="31" spans="1:29" x14ac:dyDescent="0.25">
      <c r="B31" s="23">
        <v>217</v>
      </c>
      <c r="C31" s="23" t="s">
        <v>188</v>
      </c>
      <c r="AC31" s="37">
        <v>40000</v>
      </c>
    </row>
    <row r="32" spans="1:29" x14ac:dyDescent="0.25">
      <c r="B32" s="23">
        <v>222</v>
      </c>
      <c r="C32" s="23" t="s">
        <v>697</v>
      </c>
      <c r="AC32" s="37">
        <v>40000</v>
      </c>
    </row>
    <row r="33" spans="2:29" x14ac:dyDescent="0.25">
      <c r="B33" s="23">
        <v>249</v>
      </c>
      <c r="C33" s="23" t="s">
        <v>166</v>
      </c>
      <c r="AC33" s="37">
        <v>25000</v>
      </c>
    </row>
    <row r="34" spans="2:29" x14ac:dyDescent="0.25">
      <c r="B34" s="23">
        <v>252</v>
      </c>
      <c r="C34" s="23" t="s">
        <v>607</v>
      </c>
      <c r="AC34" s="37">
        <v>8000</v>
      </c>
    </row>
    <row r="35" spans="2:29" x14ac:dyDescent="0.25">
      <c r="B35" s="23">
        <v>253</v>
      </c>
      <c r="C35" s="23" t="s">
        <v>167</v>
      </c>
      <c r="AC35" s="37">
        <v>5000</v>
      </c>
    </row>
    <row r="36" spans="2:29" x14ac:dyDescent="0.25">
      <c r="B36" s="23">
        <v>254</v>
      </c>
      <c r="C36" s="23" t="s">
        <v>168</v>
      </c>
      <c r="AC36" s="37">
        <v>5000</v>
      </c>
    </row>
    <row r="37" spans="2:29" x14ac:dyDescent="0.25">
      <c r="B37" s="23">
        <v>261</v>
      </c>
      <c r="C37" s="23" t="s">
        <v>18</v>
      </c>
      <c r="AC37" s="37">
        <v>25000</v>
      </c>
    </row>
    <row r="38" spans="2:29" x14ac:dyDescent="0.25">
      <c r="B38" s="23">
        <v>271</v>
      </c>
      <c r="C38" s="23" t="s">
        <v>107</v>
      </c>
      <c r="AC38" s="37">
        <v>6000</v>
      </c>
    </row>
    <row r="39" spans="2:29" x14ac:dyDescent="0.25">
      <c r="B39" s="23">
        <v>272</v>
      </c>
      <c r="C39" s="23" t="s">
        <v>291</v>
      </c>
      <c r="AC39" s="37">
        <v>6000</v>
      </c>
    </row>
    <row r="40" spans="2:29" x14ac:dyDescent="0.25">
      <c r="B40" s="23">
        <v>296</v>
      </c>
      <c r="C40" s="23" t="s">
        <v>54</v>
      </c>
      <c r="AC40" s="37">
        <v>30000</v>
      </c>
    </row>
    <row r="41" spans="2:29" x14ac:dyDescent="0.25">
      <c r="B41" s="23">
        <v>319</v>
      </c>
      <c r="C41" s="23" t="s">
        <v>96</v>
      </c>
      <c r="AC41" s="37">
        <v>25000</v>
      </c>
    </row>
    <row r="42" spans="2:29" x14ac:dyDescent="0.25">
      <c r="B42" s="23">
        <v>358</v>
      </c>
      <c r="C42" s="23" t="s">
        <v>786</v>
      </c>
      <c r="AC42" s="37">
        <v>20000</v>
      </c>
    </row>
    <row r="43" spans="2:29" x14ac:dyDescent="0.25">
      <c r="B43" s="23">
        <v>511</v>
      </c>
      <c r="C43" s="23" t="s">
        <v>24</v>
      </c>
      <c r="AC43" s="37">
        <v>25000</v>
      </c>
    </row>
    <row r="45" spans="2:29" x14ac:dyDescent="0.25">
      <c r="AA45" s="25"/>
      <c r="AB45" s="26" t="s">
        <v>27</v>
      </c>
      <c r="AC45" s="27">
        <f>SUM(AC27:AC43)</f>
        <v>343000</v>
      </c>
    </row>
    <row r="46" spans="2:29" x14ac:dyDescent="0.25">
      <c r="X46" s="28"/>
      <c r="Y46" s="28"/>
      <c r="Z46" s="28"/>
      <c r="AA46" s="28"/>
      <c r="AB46" s="28"/>
      <c r="AC46" s="29"/>
    </row>
    <row r="47" spans="2:29" x14ac:dyDescent="0.25">
      <c r="X47" s="28"/>
      <c r="Y47" s="28"/>
      <c r="Z47" s="28"/>
      <c r="AA47" s="28"/>
      <c r="AB47" s="28"/>
      <c r="AC47" s="29"/>
    </row>
    <row r="48" spans="2:29" x14ac:dyDescent="0.25">
      <c r="X48" s="28"/>
      <c r="Y48" s="28"/>
      <c r="Z48" s="28"/>
      <c r="AA48" s="28"/>
      <c r="AB48" s="28"/>
      <c r="AC48" s="29"/>
    </row>
    <row r="49" spans="2:29" x14ac:dyDescent="0.25">
      <c r="X49" s="28"/>
      <c r="Y49" s="28"/>
      <c r="Z49" s="28"/>
      <c r="AA49" s="28"/>
      <c r="AB49" s="28"/>
      <c r="AC49" s="29"/>
    </row>
    <row r="50" spans="2:29" x14ac:dyDescent="0.25">
      <c r="AC50" s="29"/>
    </row>
    <row r="51" spans="2:29" x14ac:dyDescent="0.25">
      <c r="B51" s="5"/>
      <c r="C51" s="5"/>
      <c r="D51" s="5"/>
      <c r="E51" s="5"/>
      <c r="F51" s="5"/>
      <c r="G51" s="5"/>
      <c r="H51" s="5"/>
      <c r="I51" s="5"/>
      <c r="J51" s="5"/>
      <c r="K51" s="5"/>
      <c r="L51" s="5"/>
      <c r="M51" s="5"/>
      <c r="N51" s="5"/>
      <c r="O51" s="5"/>
      <c r="P51" s="5"/>
      <c r="Q51" s="6"/>
      <c r="R51" s="5"/>
      <c r="S51" s="5"/>
      <c r="T51" s="5"/>
      <c r="U51" s="5"/>
      <c r="V51" s="5"/>
      <c r="W51" s="5"/>
      <c r="X51" s="5"/>
      <c r="Y51" s="5"/>
      <c r="Z51" s="5"/>
      <c r="AA51" s="5"/>
      <c r="AB51" s="5"/>
      <c r="AC51" s="30"/>
    </row>
    <row r="52" spans="2:29" x14ac:dyDescent="0.25">
      <c r="AC52" s="24"/>
    </row>
    <row r="53" spans="2:29" x14ac:dyDescent="0.25">
      <c r="B53" s="19" t="s">
        <v>28</v>
      </c>
      <c r="C53" s="25"/>
      <c r="D53" s="25"/>
      <c r="R53" s="19" t="s">
        <v>29</v>
      </c>
      <c r="S53" s="25"/>
      <c r="T53" s="25"/>
      <c r="AC53" s="24"/>
    </row>
    <row r="54" spans="2:29" x14ac:dyDescent="0.25">
      <c r="B54" t="s">
        <v>787</v>
      </c>
      <c r="R54" t="s">
        <v>788</v>
      </c>
      <c r="AC54" s="24"/>
    </row>
    <row r="55" spans="2:29" x14ac:dyDescent="0.25">
      <c r="S55" t="s">
        <v>80</v>
      </c>
      <c r="AC55" s="24"/>
    </row>
    <row r="56" spans="2:29" x14ac:dyDescent="0.25">
      <c r="B56" s="19" t="s">
        <v>30</v>
      </c>
      <c r="C56" s="25"/>
      <c r="D56" s="25"/>
      <c r="R56" t="s">
        <v>80</v>
      </c>
      <c r="S56" t="s">
        <v>80</v>
      </c>
      <c r="AC56" s="24"/>
    </row>
    <row r="57" spans="2:29" x14ac:dyDescent="0.25">
      <c r="B57">
        <v>0</v>
      </c>
      <c r="R57" t="s">
        <v>80</v>
      </c>
      <c r="S57" t="s">
        <v>80</v>
      </c>
      <c r="AC57" s="24"/>
    </row>
    <row r="58" spans="2:29" x14ac:dyDescent="0.25">
      <c r="AC58" s="24"/>
    </row>
    <row r="59" spans="2:29" x14ac:dyDescent="0.25">
      <c r="B59" s="19" t="s">
        <v>31</v>
      </c>
      <c r="C59" s="25"/>
      <c r="D59" s="25"/>
      <c r="AC59" s="24"/>
    </row>
    <row r="60" spans="2:29" x14ac:dyDescent="0.25">
      <c r="B60">
        <v>275</v>
      </c>
      <c r="AC60" s="24"/>
    </row>
    <row r="61" spans="2:29" x14ac:dyDescent="0.25">
      <c r="AC61" s="24"/>
    </row>
    <row r="62" spans="2:29" x14ac:dyDescent="0.25">
      <c r="B62" s="5"/>
      <c r="C62" s="5"/>
      <c r="D62" s="5"/>
      <c r="E62" s="5"/>
      <c r="F62" s="5"/>
      <c r="G62" s="5"/>
      <c r="H62" s="5"/>
      <c r="I62" s="5"/>
      <c r="J62" s="5"/>
      <c r="K62" s="5"/>
      <c r="L62" s="5"/>
      <c r="M62" s="5"/>
      <c r="N62" s="5"/>
      <c r="O62" s="5"/>
      <c r="P62" s="5"/>
      <c r="Q62" s="6"/>
      <c r="R62" s="5"/>
      <c r="S62" s="5"/>
      <c r="T62" s="5"/>
      <c r="U62" s="5"/>
      <c r="V62" s="5"/>
      <c r="W62" s="5"/>
      <c r="X62" s="5"/>
      <c r="Y62" s="5"/>
      <c r="Z62" s="5"/>
      <c r="AA62" s="5"/>
      <c r="AB62" s="5"/>
      <c r="AC62" s="30"/>
    </row>
    <row r="63" spans="2:29" x14ac:dyDescent="0.25">
      <c r="AC63" s="24"/>
    </row>
    <row r="64" spans="2:29" x14ac:dyDescent="0.25">
      <c r="B64" s="19" t="s">
        <v>32</v>
      </c>
      <c r="C64" s="25"/>
      <c r="D64" s="25"/>
      <c r="E64" s="25"/>
      <c r="AC64" s="24"/>
    </row>
    <row r="65" spans="2:29" x14ac:dyDescent="0.25">
      <c r="AC65" s="24"/>
    </row>
    <row r="66" spans="2:29" x14ac:dyDescent="0.25">
      <c r="AC66" s="24"/>
    </row>
    <row r="67" spans="2:29" x14ac:dyDescent="0.25">
      <c r="B67" s="19" t="s">
        <v>33</v>
      </c>
      <c r="C67" s="25"/>
      <c r="G67" s="19" t="s">
        <v>34</v>
      </c>
      <c r="H67" s="25"/>
      <c r="L67" s="19" t="s">
        <v>35</v>
      </c>
      <c r="M67" s="25"/>
      <c r="Q67" s="19" t="s">
        <v>36</v>
      </c>
      <c r="R67" s="25"/>
      <c r="U67" s="19" t="s">
        <v>37</v>
      </c>
      <c r="V67" s="25"/>
      <c r="Z67" s="19" t="s">
        <v>38</v>
      </c>
      <c r="AA67" s="25"/>
      <c r="AC67" s="24"/>
    </row>
    <row r="68" spans="2:29" x14ac:dyDescent="0.25">
      <c r="B68">
        <v>23</v>
      </c>
      <c r="G68">
        <v>23</v>
      </c>
      <c r="L68">
        <v>23</v>
      </c>
      <c r="Q68">
        <v>23</v>
      </c>
      <c r="R68" s="2"/>
      <c r="U68">
        <v>23</v>
      </c>
      <c r="Z68">
        <v>23</v>
      </c>
      <c r="AC68" s="24"/>
    </row>
    <row r="69" spans="2:29" x14ac:dyDescent="0.25">
      <c r="Q69"/>
      <c r="AC69" s="24"/>
    </row>
    <row r="70" spans="2:29" x14ac:dyDescent="0.25">
      <c r="B70" s="19" t="s">
        <v>39</v>
      </c>
      <c r="C70" s="25"/>
      <c r="G70" s="19" t="s">
        <v>40</v>
      </c>
      <c r="H70" s="25"/>
      <c r="L70" s="19" t="s">
        <v>41</v>
      </c>
      <c r="M70" s="25"/>
      <c r="N70" s="25"/>
      <c r="Q70" s="19" t="s">
        <v>42</v>
      </c>
      <c r="R70" s="25"/>
      <c r="U70" s="19" t="s">
        <v>43</v>
      </c>
      <c r="V70" s="25"/>
      <c r="W70" s="25"/>
      <c r="Z70" s="19" t="s">
        <v>44</v>
      </c>
      <c r="AA70" s="25"/>
      <c r="AB70" s="25"/>
      <c r="AC70" s="24"/>
    </row>
    <row r="71" spans="2:29" x14ac:dyDescent="0.25">
      <c r="B71">
        <v>23</v>
      </c>
      <c r="G71">
        <v>23</v>
      </c>
      <c r="L71">
        <v>23</v>
      </c>
      <c r="Q71">
        <v>23</v>
      </c>
      <c r="U71">
        <v>23</v>
      </c>
      <c r="Z71">
        <v>23</v>
      </c>
      <c r="AC71" s="24"/>
    </row>
    <row r="73" spans="2:29" x14ac:dyDescent="0.25">
      <c r="B73" s="5"/>
      <c r="C73" s="5"/>
      <c r="D73" s="5"/>
      <c r="E73" s="5"/>
      <c r="F73" s="5"/>
      <c r="G73" s="5"/>
      <c r="H73" s="5"/>
      <c r="I73" s="5"/>
      <c r="J73" s="5"/>
      <c r="K73" s="5"/>
      <c r="L73" s="5"/>
      <c r="M73" s="5"/>
      <c r="N73" s="5"/>
      <c r="O73" s="5"/>
      <c r="P73" s="5"/>
      <c r="Q73" s="6"/>
      <c r="R73" s="5"/>
      <c r="S73" s="5"/>
      <c r="T73" s="5"/>
      <c r="U73" s="5"/>
      <c r="V73" s="5"/>
      <c r="W73" s="5"/>
      <c r="X73" s="5"/>
      <c r="Y73" s="5"/>
      <c r="Z73" s="5"/>
      <c r="AA73" s="5"/>
      <c r="AB73" s="5"/>
      <c r="AC73" s="30"/>
    </row>
    <row r="74" spans="2:29" x14ac:dyDescent="0.25">
      <c r="AC74" s="24"/>
    </row>
    <row r="75" spans="2:29" x14ac:dyDescent="0.25">
      <c r="B75" s="19" t="s">
        <v>28</v>
      </c>
      <c r="C75" s="25"/>
      <c r="D75" s="25"/>
      <c r="R75" s="19" t="s">
        <v>29</v>
      </c>
      <c r="S75" s="25"/>
      <c r="T75" s="25"/>
      <c r="AC75" s="24"/>
    </row>
    <row r="76" spans="2:29" x14ac:dyDescent="0.25">
      <c r="B76" t="s">
        <v>789</v>
      </c>
      <c r="R76" t="s">
        <v>790</v>
      </c>
      <c r="AC76" s="24"/>
    </row>
    <row r="77" spans="2:29" x14ac:dyDescent="0.25">
      <c r="S77" t="s">
        <v>80</v>
      </c>
      <c r="AC77" s="24"/>
    </row>
    <row r="78" spans="2:29" x14ac:dyDescent="0.25">
      <c r="B78" s="19" t="s">
        <v>30</v>
      </c>
      <c r="C78" s="25"/>
      <c r="D78" s="25"/>
      <c r="R78" t="s">
        <v>80</v>
      </c>
      <c r="S78" t="s">
        <v>80</v>
      </c>
      <c r="AC78" s="24"/>
    </row>
    <row r="79" spans="2:29" x14ac:dyDescent="0.25">
      <c r="B79">
        <v>0</v>
      </c>
      <c r="R79" t="s">
        <v>80</v>
      </c>
      <c r="S79" t="s">
        <v>80</v>
      </c>
      <c r="AC79" s="24"/>
    </row>
    <row r="80" spans="2:29" x14ac:dyDescent="0.25">
      <c r="AC80" s="24"/>
    </row>
    <row r="81" spans="2:29" x14ac:dyDescent="0.25">
      <c r="B81" s="19" t="s">
        <v>31</v>
      </c>
      <c r="C81" s="25"/>
      <c r="D81" s="25"/>
      <c r="AC81" s="24"/>
    </row>
    <row r="82" spans="2:29" x14ac:dyDescent="0.25">
      <c r="B82">
        <v>360</v>
      </c>
      <c r="C82" t="s">
        <v>80</v>
      </c>
      <c r="AC82" s="24"/>
    </row>
    <row r="83" spans="2:29" x14ac:dyDescent="0.25">
      <c r="AC83" s="24"/>
    </row>
    <row r="84" spans="2:29" x14ac:dyDescent="0.25">
      <c r="B84" s="5"/>
      <c r="C84" s="5"/>
      <c r="D84" s="5"/>
      <c r="E84" s="5"/>
      <c r="F84" s="5"/>
      <c r="G84" s="5"/>
      <c r="H84" s="5"/>
      <c r="I84" s="5"/>
      <c r="J84" s="5"/>
      <c r="K84" s="5"/>
      <c r="L84" s="5"/>
      <c r="M84" s="5"/>
      <c r="N84" s="5"/>
      <c r="O84" s="5"/>
      <c r="P84" s="5"/>
      <c r="Q84" s="6"/>
      <c r="R84" s="5"/>
      <c r="S84" s="5"/>
      <c r="T84" s="5"/>
      <c r="U84" s="5"/>
      <c r="V84" s="5"/>
      <c r="W84" s="5"/>
      <c r="X84" s="5"/>
      <c r="Y84" s="5"/>
      <c r="Z84" s="5"/>
      <c r="AA84" s="5"/>
      <c r="AB84" s="5"/>
      <c r="AC84" s="30"/>
    </row>
    <row r="85" spans="2:29" x14ac:dyDescent="0.25">
      <c r="AC85" s="24"/>
    </row>
    <row r="86" spans="2:29" x14ac:dyDescent="0.25">
      <c r="B86" s="19" t="s">
        <v>32</v>
      </c>
      <c r="C86" s="25"/>
      <c r="D86" s="25"/>
      <c r="E86" s="25"/>
      <c r="AC86" s="24"/>
    </row>
    <row r="87" spans="2:29" x14ac:dyDescent="0.25">
      <c r="AC87" s="24"/>
    </row>
    <row r="88" spans="2:29" x14ac:dyDescent="0.25">
      <c r="AC88" s="24"/>
    </row>
    <row r="89" spans="2:29" x14ac:dyDescent="0.25">
      <c r="B89" s="19" t="s">
        <v>33</v>
      </c>
      <c r="C89" s="25"/>
      <c r="G89" s="19" t="s">
        <v>34</v>
      </c>
      <c r="H89" s="25"/>
      <c r="L89" s="19" t="s">
        <v>35</v>
      </c>
      <c r="M89" s="25"/>
      <c r="Q89" s="19" t="s">
        <v>36</v>
      </c>
      <c r="R89" s="25"/>
      <c r="U89" s="19" t="s">
        <v>37</v>
      </c>
      <c r="V89" s="25"/>
      <c r="Z89" s="19" t="s">
        <v>38</v>
      </c>
      <c r="AA89" s="25"/>
      <c r="AC89" s="24"/>
    </row>
    <row r="90" spans="2:29" x14ac:dyDescent="0.25">
      <c r="B90">
        <v>30</v>
      </c>
      <c r="G90">
        <v>30</v>
      </c>
      <c r="L90">
        <v>30</v>
      </c>
      <c r="Q90">
        <v>30</v>
      </c>
      <c r="R90" s="2"/>
      <c r="U90">
        <v>30</v>
      </c>
      <c r="Z90">
        <v>30</v>
      </c>
      <c r="AC90" s="24"/>
    </row>
    <row r="91" spans="2:29" x14ac:dyDescent="0.25">
      <c r="Q91"/>
      <c r="AC91" s="24"/>
    </row>
    <row r="92" spans="2:29" x14ac:dyDescent="0.25">
      <c r="B92" s="19" t="s">
        <v>39</v>
      </c>
      <c r="C92" s="25"/>
      <c r="G92" s="19" t="s">
        <v>40</v>
      </c>
      <c r="H92" s="25"/>
      <c r="L92" s="19" t="s">
        <v>41</v>
      </c>
      <c r="M92" s="25"/>
      <c r="N92" s="25"/>
      <c r="Q92" s="19" t="s">
        <v>42</v>
      </c>
      <c r="R92" s="25"/>
      <c r="U92" s="19" t="s">
        <v>43</v>
      </c>
      <c r="V92" s="25"/>
      <c r="W92" s="25"/>
      <c r="Z92" s="19" t="s">
        <v>44</v>
      </c>
      <c r="AA92" s="25"/>
      <c r="AB92" s="25"/>
      <c r="AC92" s="24"/>
    </row>
    <row r="93" spans="2:29" x14ac:dyDescent="0.25">
      <c r="B93">
        <v>30</v>
      </c>
      <c r="G93">
        <v>30</v>
      </c>
      <c r="L93">
        <v>30</v>
      </c>
      <c r="Q93">
        <v>30</v>
      </c>
      <c r="U93">
        <v>30</v>
      </c>
      <c r="Z93">
        <v>30</v>
      </c>
      <c r="AC93" s="24"/>
    </row>
    <row r="95" spans="2:29" x14ac:dyDescent="0.25">
      <c r="B95" s="5"/>
      <c r="C95" s="5"/>
      <c r="D95" s="5"/>
      <c r="E95" s="5"/>
      <c r="F95" s="5"/>
      <c r="G95" s="5"/>
      <c r="H95" s="5"/>
      <c r="I95" s="5"/>
      <c r="J95" s="5"/>
      <c r="K95" s="5"/>
      <c r="L95" s="5"/>
      <c r="M95" s="5"/>
      <c r="N95" s="5"/>
      <c r="O95" s="5"/>
      <c r="P95" s="5"/>
      <c r="Q95" s="6"/>
      <c r="R95" s="5"/>
      <c r="S95" s="5"/>
      <c r="T95" s="5"/>
      <c r="U95" s="5"/>
      <c r="V95" s="5"/>
      <c r="W95" s="5"/>
      <c r="X95" s="5"/>
      <c r="Y95" s="5"/>
      <c r="Z95" s="5"/>
      <c r="AA95" s="5"/>
      <c r="AB95" s="5"/>
      <c r="AC95" s="30"/>
    </row>
    <row r="96" spans="2:29" x14ac:dyDescent="0.25">
      <c r="AC96" s="24"/>
    </row>
    <row r="97" spans="2:29" x14ac:dyDescent="0.25">
      <c r="B97" s="19" t="s">
        <v>28</v>
      </c>
      <c r="C97" s="25"/>
      <c r="D97" s="25"/>
      <c r="R97" s="19" t="s">
        <v>29</v>
      </c>
      <c r="S97" s="25"/>
      <c r="T97" s="25"/>
      <c r="AC97" s="24"/>
    </row>
    <row r="98" spans="2:29" ht="30" customHeight="1" x14ac:dyDescent="0.25">
      <c r="B98" s="31" t="s">
        <v>791</v>
      </c>
      <c r="R98" s="140" t="s">
        <v>792</v>
      </c>
      <c r="S98" s="140"/>
      <c r="T98" s="140"/>
      <c r="U98" s="140"/>
      <c r="V98" s="140"/>
      <c r="W98" s="140"/>
      <c r="X98" s="140"/>
      <c r="Y98" s="140"/>
      <c r="Z98" s="140"/>
      <c r="AA98" s="140"/>
      <c r="AB98" s="140"/>
      <c r="AC98" s="140"/>
    </row>
    <row r="99" spans="2:29" x14ac:dyDescent="0.25">
      <c r="S99" t="s">
        <v>80</v>
      </c>
      <c r="AC99" s="24"/>
    </row>
    <row r="100" spans="2:29" x14ac:dyDescent="0.25">
      <c r="B100" s="19" t="s">
        <v>30</v>
      </c>
      <c r="C100" s="25"/>
      <c r="D100" s="25"/>
      <c r="R100" t="s">
        <v>80</v>
      </c>
      <c r="S100" t="s">
        <v>80</v>
      </c>
      <c r="AC100" s="24"/>
    </row>
    <row r="101" spans="2:29" x14ac:dyDescent="0.25">
      <c r="B101">
        <v>0</v>
      </c>
      <c r="R101" t="s">
        <v>80</v>
      </c>
      <c r="S101" t="s">
        <v>80</v>
      </c>
      <c r="AC101" s="24"/>
    </row>
    <row r="102" spans="2:29" x14ac:dyDescent="0.25">
      <c r="AC102" s="24"/>
    </row>
    <row r="103" spans="2:29" x14ac:dyDescent="0.25">
      <c r="B103" s="19" t="s">
        <v>31</v>
      </c>
      <c r="C103" s="25"/>
      <c r="D103" s="25"/>
      <c r="AC103" s="24"/>
    </row>
    <row r="104" spans="2:29" x14ac:dyDescent="0.25">
      <c r="B104">
        <v>275</v>
      </c>
      <c r="C104" t="s">
        <v>80</v>
      </c>
      <c r="AC104" s="24"/>
    </row>
    <row r="105" spans="2:29" x14ac:dyDescent="0.25">
      <c r="AC105" s="24"/>
    </row>
    <row r="106" spans="2:29" x14ac:dyDescent="0.25">
      <c r="AC106" s="24"/>
    </row>
    <row r="107" spans="2:29" x14ac:dyDescent="0.25">
      <c r="AC107" s="24"/>
    </row>
    <row r="108" spans="2:29" x14ac:dyDescent="0.25">
      <c r="AC108" s="24"/>
    </row>
    <row r="109" spans="2:29" x14ac:dyDescent="0.25">
      <c r="B109" s="5"/>
      <c r="C109" s="5"/>
      <c r="D109" s="5"/>
      <c r="E109" s="5"/>
      <c r="F109" s="5"/>
      <c r="G109" s="5"/>
      <c r="H109" s="5"/>
      <c r="I109" s="5"/>
      <c r="J109" s="5"/>
      <c r="K109" s="5"/>
      <c r="L109" s="5"/>
      <c r="M109" s="5"/>
      <c r="N109" s="5"/>
      <c r="O109" s="5"/>
      <c r="P109" s="5"/>
      <c r="Q109" s="6"/>
      <c r="R109" s="5"/>
      <c r="S109" s="5"/>
      <c r="T109" s="5"/>
      <c r="U109" s="5"/>
      <c r="V109" s="5"/>
      <c r="W109" s="5"/>
      <c r="X109" s="5"/>
      <c r="Y109" s="5"/>
      <c r="Z109" s="5"/>
      <c r="AA109" s="5"/>
      <c r="AB109" s="5"/>
      <c r="AC109" s="30"/>
    </row>
    <row r="110" spans="2:29" x14ac:dyDescent="0.25">
      <c r="AC110" s="24"/>
    </row>
    <row r="111" spans="2:29" x14ac:dyDescent="0.25">
      <c r="B111" s="19" t="s">
        <v>32</v>
      </c>
      <c r="C111" s="25"/>
      <c r="D111" s="25"/>
      <c r="E111" s="25"/>
      <c r="AC111" s="24"/>
    </row>
    <row r="112" spans="2:29" x14ac:dyDescent="0.25">
      <c r="AC112" s="24"/>
    </row>
    <row r="113" spans="2:29" x14ac:dyDescent="0.25">
      <c r="AC113" s="24"/>
    </row>
    <row r="114" spans="2:29" x14ac:dyDescent="0.25">
      <c r="B114" s="19" t="s">
        <v>33</v>
      </c>
      <c r="C114" s="25"/>
      <c r="G114" s="19" t="s">
        <v>34</v>
      </c>
      <c r="H114" s="25"/>
      <c r="L114" s="19" t="s">
        <v>35</v>
      </c>
      <c r="M114" s="25"/>
      <c r="Q114" s="19" t="s">
        <v>36</v>
      </c>
      <c r="R114" s="25"/>
      <c r="U114" s="19" t="s">
        <v>37</v>
      </c>
      <c r="V114" s="25"/>
      <c r="Z114" s="19" t="s">
        <v>38</v>
      </c>
      <c r="AA114" s="25"/>
      <c r="AC114" s="24"/>
    </row>
    <row r="115" spans="2:29" x14ac:dyDescent="0.25">
      <c r="B115">
        <v>23</v>
      </c>
      <c r="G115">
        <v>23</v>
      </c>
      <c r="L115">
        <v>23</v>
      </c>
      <c r="Q115">
        <v>23</v>
      </c>
      <c r="R115" s="2"/>
      <c r="U115">
        <v>23</v>
      </c>
      <c r="Z115">
        <v>23</v>
      </c>
      <c r="AC115" s="24"/>
    </row>
    <row r="116" spans="2:29" x14ac:dyDescent="0.25">
      <c r="Q116"/>
      <c r="AC116" s="24"/>
    </row>
    <row r="117" spans="2:29" x14ac:dyDescent="0.25">
      <c r="B117" s="19" t="s">
        <v>39</v>
      </c>
      <c r="C117" s="25"/>
      <c r="G117" s="19" t="s">
        <v>40</v>
      </c>
      <c r="H117" s="25"/>
      <c r="L117" s="19" t="s">
        <v>41</v>
      </c>
      <c r="M117" s="25"/>
      <c r="N117" s="25"/>
      <c r="Q117" s="19" t="s">
        <v>42</v>
      </c>
      <c r="R117" s="25"/>
      <c r="U117" s="19" t="s">
        <v>43</v>
      </c>
      <c r="V117" s="25"/>
      <c r="W117" s="25"/>
      <c r="Z117" s="19" t="s">
        <v>44</v>
      </c>
      <c r="AA117" s="25"/>
      <c r="AB117" s="25"/>
      <c r="AC117" s="24"/>
    </row>
    <row r="118" spans="2:29" x14ac:dyDescent="0.25">
      <c r="B118">
        <v>23</v>
      </c>
      <c r="G118">
        <v>23</v>
      </c>
      <c r="L118">
        <v>23</v>
      </c>
      <c r="Q118">
        <v>23</v>
      </c>
      <c r="U118">
        <v>23</v>
      </c>
      <c r="Z118">
        <v>23</v>
      </c>
      <c r="AC118" s="24"/>
    </row>
  </sheetData>
  <mergeCells count="5">
    <mergeCell ref="B12:AC12"/>
    <mergeCell ref="R18:AC18"/>
    <mergeCell ref="R19:AC19"/>
    <mergeCell ref="R22:AC22"/>
    <mergeCell ref="R98:AC98"/>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7"/>
  <dimension ref="A2:AC96"/>
  <sheetViews>
    <sheetView topLeftCell="A55" workbookViewId="0">
      <selection activeCell="C46" sqref="C46"/>
    </sheetView>
  </sheetViews>
  <sheetFormatPr baseColWidth="10" defaultColWidth="3.7109375" defaultRowHeight="15" x14ac:dyDescent="0.25"/>
  <cols>
    <col min="2" max="2" width="4" bestFit="1" customWidth="1"/>
    <col min="17" max="17" width="3.7109375" style="2"/>
    <col min="29" max="29" width="15" style="24" customWidth="1"/>
  </cols>
  <sheetData>
    <row r="2" spans="1:29" ht="18.75" x14ac:dyDescent="0.3">
      <c r="B2" s="1" t="s">
        <v>0</v>
      </c>
    </row>
    <row r="3" spans="1:29" ht="15.75" x14ac:dyDescent="0.25">
      <c r="B3" s="3" t="s">
        <v>793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14" t="s">
        <v>614</v>
      </c>
      <c r="C9" s="14"/>
      <c r="D9" s="14"/>
      <c r="E9" s="14"/>
      <c r="F9" s="14"/>
      <c r="G9" s="14"/>
      <c r="H9" s="14"/>
      <c r="I9" s="14"/>
      <c r="J9" s="14"/>
      <c r="K9" s="14"/>
      <c r="L9" s="14"/>
      <c r="M9" s="14"/>
      <c r="N9" s="14"/>
      <c r="O9" s="14"/>
      <c r="P9" s="14"/>
      <c r="Q9" s="15"/>
      <c r="R9" s="14"/>
      <c r="S9" s="14"/>
      <c r="T9" s="14"/>
      <c r="U9" s="14"/>
      <c r="V9" s="14"/>
      <c r="W9" s="14"/>
      <c r="X9" s="14"/>
      <c r="Y9" s="14"/>
      <c r="Z9" s="14"/>
      <c r="AA9" s="14"/>
      <c r="AB9" s="14"/>
      <c r="AC9" s="54"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ht="15.75" x14ac:dyDescent="0.25">
      <c r="B12" s="14" t="s">
        <v>794</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65"/>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ht="15.75" x14ac:dyDescent="0.25">
      <c r="B15" s="14" t="s">
        <v>795</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65"/>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15.75" x14ac:dyDescent="0.25">
      <c r="B18" s="13" t="s">
        <v>9</v>
      </c>
      <c r="C18" s="14"/>
      <c r="D18" s="14"/>
      <c r="E18" s="14"/>
      <c r="F18" s="14"/>
      <c r="G18" s="14"/>
      <c r="H18" s="14"/>
      <c r="I18" s="14"/>
      <c r="J18" s="14"/>
      <c r="K18" s="14"/>
      <c r="L18" s="14"/>
      <c r="M18" s="14"/>
      <c r="N18" s="14"/>
      <c r="O18" s="14"/>
      <c r="P18" s="14"/>
      <c r="Q18" s="15"/>
      <c r="R18" s="13" t="s">
        <v>9</v>
      </c>
      <c r="S18" s="14"/>
      <c r="T18" s="12"/>
      <c r="U18" s="12"/>
      <c r="V18" s="12"/>
      <c r="W18" s="12"/>
      <c r="X18" s="12"/>
      <c r="Y18" s="12"/>
      <c r="Z18" s="12"/>
      <c r="AA18" s="12"/>
      <c r="AB18" s="7"/>
      <c r="AC18" s="65"/>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15.75" x14ac:dyDescent="0.25">
      <c r="B21" s="14" t="s">
        <v>796</v>
      </c>
      <c r="C21" s="14"/>
      <c r="D21" s="14"/>
      <c r="E21" s="14"/>
      <c r="F21" s="14"/>
      <c r="G21" s="14"/>
      <c r="H21" s="14"/>
      <c r="I21" s="14"/>
      <c r="J21" s="14"/>
      <c r="K21" s="14"/>
      <c r="L21" s="14"/>
      <c r="M21" s="14"/>
      <c r="N21" s="14"/>
      <c r="O21" s="14"/>
      <c r="P21" s="14"/>
      <c r="Q21" s="15"/>
      <c r="R21" s="13" t="s">
        <v>9</v>
      </c>
      <c r="S21" s="14"/>
      <c r="T21" s="12"/>
      <c r="U21" s="12"/>
      <c r="V21" s="12"/>
      <c r="W21" s="12"/>
      <c r="X21" s="12"/>
      <c r="Y21" s="12"/>
      <c r="Z21" s="12"/>
      <c r="AA21" s="12"/>
      <c r="AB21" s="7"/>
      <c r="AC21" s="65"/>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s="2" customFormat="1" x14ac:dyDescent="0.25">
      <c r="B26" s="23">
        <v>212</v>
      </c>
      <c r="C26" s="23" t="s">
        <v>64</v>
      </c>
      <c r="AC26" s="37">
        <v>5000</v>
      </c>
    </row>
    <row r="27" spans="1:29" x14ac:dyDescent="0.25">
      <c r="B27" s="23">
        <v>214</v>
      </c>
      <c r="C27" s="23" t="s">
        <v>65</v>
      </c>
      <c r="AC27" s="37">
        <v>30000</v>
      </c>
    </row>
    <row r="28" spans="1:29" x14ac:dyDescent="0.25">
      <c r="B28" s="23">
        <v>215</v>
      </c>
      <c r="C28" s="23" t="s">
        <v>52</v>
      </c>
      <c r="AC28" s="37">
        <v>50000</v>
      </c>
    </row>
    <row r="29" spans="1:29" x14ac:dyDescent="0.25">
      <c r="B29" s="23">
        <v>221</v>
      </c>
      <c r="C29" s="23" t="s">
        <v>66</v>
      </c>
      <c r="AC29" s="37">
        <v>10000</v>
      </c>
    </row>
    <row r="30" spans="1:29" x14ac:dyDescent="0.25">
      <c r="B30" s="23">
        <v>241</v>
      </c>
      <c r="C30" s="23" t="s">
        <v>368</v>
      </c>
      <c r="AC30" s="37">
        <v>1000000.0000000001</v>
      </c>
    </row>
    <row r="31" spans="1:29" x14ac:dyDescent="0.25">
      <c r="B31" s="23">
        <v>242</v>
      </c>
      <c r="C31" s="23" t="s">
        <v>369</v>
      </c>
      <c r="AC31" s="37">
        <v>799999.99999999988</v>
      </c>
    </row>
    <row r="32" spans="1:29" x14ac:dyDescent="0.25">
      <c r="B32" s="23">
        <v>243</v>
      </c>
      <c r="C32" s="23" t="s">
        <v>288</v>
      </c>
      <c r="AC32" s="37">
        <v>1000.0000000000001</v>
      </c>
    </row>
    <row r="33" spans="2:29" x14ac:dyDescent="0.25">
      <c r="B33" s="23">
        <v>244</v>
      </c>
      <c r="C33" s="23" t="s">
        <v>370</v>
      </c>
      <c r="AC33" s="37">
        <v>1000.0000000000001</v>
      </c>
    </row>
    <row r="34" spans="2:29" x14ac:dyDescent="0.25">
      <c r="B34" s="23">
        <v>245</v>
      </c>
      <c r="C34" s="23" t="s">
        <v>496</v>
      </c>
      <c r="AC34" s="37">
        <v>1000.0000000000001</v>
      </c>
    </row>
    <row r="35" spans="2:29" x14ac:dyDescent="0.25">
      <c r="B35" s="23">
        <v>246</v>
      </c>
      <c r="C35" s="23" t="s">
        <v>67</v>
      </c>
      <c r="AC35" s="37">
        <v>1000.0000000000001</v>
      </c>
    </row>
    <row r="36" spans="2:29" x14ac:dyDescent="0.25">
      <c r="B36" s="23">
        <v>247</v>
      </c>
      <c r="C36" s="23" t="s">
        <v>230</v>
      </c>
      <c r="AC36" s="37">
        <v>199999.99999999997</v>
      </c>
    </row>
    <row r="37" spans="2:29" x14ac:dyDescent="0.25">
      <c r="B37" s="23">
        <v>248</v>
      </c>
      <c r="C37" s="23" t="s">
        <v>68</v>
      </c>
      <c r="AC37" s="37">
        <v>49999.999999999993</v>
      </c>
    </row>
    <row r="38" spans="2:29" x14ac:dyDescent="0.25">
      <c r="B38" s="23">
        <v>249</v>
      </c>
      <c r="C38" s="23" t="s">
        <v>166</v>
      </c>
      <c r="AC38" s="37">
        <v>49999.999999999993</v>
      </c>
    </row>
    <row r="39" spans="2:29" x14ac:dyDescent="0.25">
      <c r="B39" s="23">
        <v>256</v>
      </c>
      <c r="C39" s="23" t="s">
        <v>106</v>
      </c>
      <c r="AC39" s="37">
        <v>1000</v>
      </c>
    </row>
    <row r="40" spans="2:29" x14ac:dyDescent="0.25">
      <c r="B40" s="23">
        <v>261</v>
      </c>
      <c r="C40" s="23" t="s">
        <v>18</v>
      </c>
      <c r="AC40" s="37">
        <v>500000</v>
      </c>
    </row>
    <row r="41" spans="2:29" x14ac:dyDescent="0.25">
      <c r="B41" s="23">
        <v>271</v>
      </c>
      <c r="C41" s="23" t="s">
        <v>107</v>
      </c>
      <c r="AC41" s="37">
        <v>15000</v>
      </c>
    </row>
    <row r="42" spans="2:29" x14ac:dyDescent="0.25">
      <c r="B42" s="23">
        <v>272</v>
      </c>
      <c r="C42" s="23" t="s">
        <v>291</v>
      </c>
      <c r="AC42" s="37">
        <v>5000</v>
      </c>
    </row>
    <row r="43" spans="2:29" x14ac:dyDescent="0.25">
      <c r="B43" s="23">
        <v>274</v>
      </c>
      <c r="C43" s="23" t="s">
        <v>293</v>
      </c>
      <c r="AC43" s="37">
        <v>1000</v>
      </c>
    </row>
    <row r="44" spans="2:29" x14ac:dyDescent="0.25">
      <c r="B44" s="23">
        <v>291</v>
      </c>
      <c r="C44" s="23" t="s">
        <v>282</v>
      </c>
      <c r="AC44" s="37">
        <v>15000</v>
      </c>
    </row>
    <row r="45" spans="2:29" x14ac:dyDescent="0.25">
      <c r="B45" s="23">
        <v>296</v>
      </c>
      <c r="C45" s="23" t="s">
        <v>54</v>
      </c>
      <c r="AC45" s="37">
        <v>100000</v>
      </c>
    </row>
    <row r="46" spans="2:29" x14ac:dyDescent="0.25">
      <c r="B46" s="23">
        <v>298</v>
      </c>
      <c r="C46" s="23" t="s">
        <v>169</v>
      </c>
      <c r="AC46" s="37">
        <v>400000</v>
      </c>
    </row>
    <row r="47" spans="2:29" x14ac:dyDescent="0.25">
      <c r="B47" s="23">
        <v>312</v>
      </c>
      <c r="C47" s="23" t="s">
        <v>371</v>
      </c>
      <c r="AC47" s="37">
        <v>3000</v>
      </c>
    </row>
    <row r="48" spans="2:29" x14ac:dyDescent="0.25">
      <c r="B48" s="23">
        <v>318</v>
      </c>
      <c r="C48" s="23" t="s">
        <v>70</v>
      </c>
      <c r="AC48" s="37">
        <v>2000</v>
      </c>
    </row>
    <row r="49" spans="2:29" x14ac:dyDescent="0.25">
      <c r="B49" s="23">
        <v>326</v>
      </c>
      <c r="C49" s="23" t="s">
        <v>797</v>
      </c>
      <c r="AC49" s="37">
        <v>5842392</v>
      </c>
    </row>
    <row r="50" spans="2:29" x14ac:dyDescent="0.25">
      <c r="B50" s="23">
        <v>332</v>
      </c>
      <c r="C50" s="23" t="s">
        <v>798</v>
      </c>
      <c r="AC50" s="37">
        <v>125000</v>
      </c>
    </row>
    <row r="51" spans="2:29" x14ac:dyDescent="0.25">
      <c r="B51" s="23">
        <v>336</v>
      </c>
      <c r="C51" s="23" t="s">
        <v>126</v>
      </c>
      <c r="AC51" s="37">
        <v>35000</v>
      </c>
    </row>
    <row r="52" spans="2:29" x14ac:dyDescent="0.25">
      <c r="B52" s="23">
        <v>347</v>
      </c>
      <c r="C52" s="23" t="s">
        <v>273</v>
      </c>
      <c r="AC52" s="37">
        <v>10000</v>
      </c>
    </row>
    <row r="53" spans="2:29" x14ac:dyDescent="0.25">
      <c r="B53" s="23">
        <v>351</v>
      </c>
      <c r="C53" s="23" t="s">
        <v>73</v>
      </c>
      <c r="AC53" s="37">
        <v>35000.000000000007</v>
      </c>
    </row>
    <row r="54" spans="2:29" x14ac:dyDescent="0.25">
      <c r="B54" s="23">
        <v>352</v>
      </c>
      <c r="C54" s="23" t="s">
        <v>498</v>
      </c>
      <c r="AC54" s="37">
        <v>24999.999999999996</v>
      </c>
    </row>
    <row r="55" spans="2:29" x14ac:dyDescent="0.25">
      <c r="B55" s="23">
        <v>353</v>
      </c>
      <c r="C55" s="23" t="s">
        <v>111</v>
      </c>
      <c r="AC55" s="37">
        <v>1000.0000000000001</v>
      </c>
    </row>
    <row r="56" spans="2:29" x14ac:dyDescent="0.25">
      <c r="B56" s="23">
        <v>355</v>
      </c>
      <c r="C56" s="23" t="s">
        <v>55</v>
      </c>
      <c r="AC56" s="37">
        <v>25000</v>
      </c>
    </row>
    <row r="57" spans="2:29" x14ac:dyDescent="0.25">
      <c r="B57" s="23">
        <v>357</v>
      </c>
      <c r="C57" s="23" t="s">
        <v>74</v>
      </c>
      <c r="AC57" s="37">
        <v>100000</v>
      </c>
    </row>
    <row r="58" spans="2:29" x14ac:dyDescent="0.25">
      <c r="B58" s="23">
        <v>371</v>
      </c>
      <c r="C58" s="23" t="s">
        <v>19</v>
      </c>
      <c r="AC58" s="37">
        <v>10000</v>
      </c>
    </row>
    <row r="59" spans="2:29" x14ac:dyDescent="0.25">
      <c r="B59" s="23">
        <v>372</v>
      </c>
      <c r="C59" s="23" t="s">
        <v>20</v>
      </c>
      <c r="AC59" s="37">
        <v>15000</v>
      </c>
    </row>
    <row r="60" spans="2:29" x14ac:dyDescent="0.25">
      <c r="B60" s="23">
        <v>375</v>
      </c>
      <c r="C60" s="23" t="s">
        <v>21</v>
      </c>
      <c r="AC60" s="37">
        <v>12600</v>
      </c>
    </row>
    <row r="61" spans="2:29" x14ac:dyDescent="0.25">
      <c r="B61" s="23">
        <v>391</v>
      </c>
      <c r="C61" s="23" t="s">
        <v>176</v>
      </c>
      <c r="AC61" s="37">
        <v>10000</v>
      </c>
    </row>
    <row r="62" spans="2:29" x14ac:dyDescent="0.25">
      <c r="B62" s="23">
        <v>563</v>
      </c>
      <c r="C62" s="23" t="s">
        <v>799</v>
      </c>
      <c r="AC62" s="37">
        <v>500000</v>
      </c>
    </row>
    <row r="63" spans="2:29" x14ac:dyDescent="0.25">
      <c r="B63" s="23">
        <v>566</v>
      </c>
      <c r="C63" s="23" t="s">
        <v>77</v>
      </c>
      <c r="AC63" s="37">
        <v>250000</v>
      </c>
    </row>
    <row r="64" spans="2:29" x14ac:dyDescent="0.25">
      <c r="B64" s="23">
        <v>567</v>
      </c>
      <c r="C64" s="23" t="s">
        <v>235</v>
      </c>
      <c r="AC64" s="37">
        <v>5000</v>
      </c>
    </row>
    <row r="65" spans="2:29" x14ac:dyDescent="0.25">
      <c r="B65" s="23">
        <v>569</v>
      </c>
      <c r="C65" s="23" t="s">
        <v>172</v>
      </c>
      <c r="AC65" s="37">
        <v>150000</v>
      </c>
    </row>
    <row r="66" spans="2:29" x14ac:dyDescent="0.25">
      <c r="B66" s="23">
        <v>612</v>
      </c>
      <c r="C66" s="23" t="s">
        <v>800</v>
      </c>
      <c r="AC66" s="37">
        <v>5000000</v>
      </c>
    </row>
    <row r="67" spans="2:29" x14ac:dyDescent="0.25">
      <c r="B67" s="23">
        <v>613</v>
      </c>
      <c r="C67" s="23" t="s">
        <v>801</v>
      </c>
      <c r="AC67" s="37">
        <v>3000000</v>
      </c>
    </row>
    <row r="68" spans="2:29" x14ac:dyDescent="0.25">
      <c r="B68" s="23">
        <v>614</v>
      </c>
      <c r="C68" s="23" t="s">
        <v>802</v>
      </c>
      <c r="AC68" s="37">
        <v>5000000</v>
      </c>
    </row>
    <row r="69" spans="2:29" x14ac:dyDescent="0.25">
      <c r="B69" s="23">
        <v>615</v>
      </c>
      <c r="C69" s="23" t="s">
        <v>803</v>
      </c>
      <c r="AC69" s="37">
        <v>35499999.999999993</v>
      </c>
    </row>
    <row r="70" spans="2:29" x14ac:dyDescent="0.25">
      <c r="B70" s="23">
        <v>615</v>
      </c>
      <c r="C70" s="23" t="s">
        <v>803</v>
      </c>
      <c r="AC70" s="37">
        <v>1500000</v>
      </c>
    </row>
    <row r="71" spans="2:29" x14ac:dyDescent="0.25">
      <c r="B71" s="23">
        <v>616</v>
      </c>
      <c r="C71" s="23" t="s">
        <v>804</v>
      </c>
      <c r="AC71" s="37">
        <v>2000000</v>
      </c>
    </row>
    <row r="72" spans="2:29" x14ac:dyDescent="0.25">
      <c r="B72" s="23">
        <v>622</v>
      </c>
      <c r="C72" s="23" t="s">
        <v>805</v>
      </c>
      <c r="AC72" s="37">
        <v>2000000</v>
      </c>
    </row>
    <row r="74" spans="2:29" x14ac:dyDescent="0.25">
      <c r="AA74" s="25"/>
      <c r="AB74" s="26" t="s">
        <v>27</v>
      </c>
      <c r="AC74" s="68">
        <f>SUM(AC26:AC72)</f>
        <v>64391991.999999993</v>
      </c>
    </row>
    <row r="75" spans="2:29" x14ac:dyDescent="0.25">
      <c r="X75" s="28"/>
      <c r="Y75" s="28"/>
      <c r="Z75" s="28"/>
      <c r="AA75" s="28"/>
      <c r="AB75" s="28"/>
    </row>
    <row r="77" spans="2:29" x14ac:dyDescent="0.25">
      <c r="B77" s="5"/>
      <c r="C77" s="5"/>
      <c r="D77" s="5"/>
      <c r="E77" s="5"/>
      <c r="F77" s="5"/>
      <c r="G77" s="5"/>
      <c r="H77" s="5"/>
      <c r="I77" s="5"/>
      <c r="J77" s="5"/>
      <c r="K77" s="5"/>
      <c r="L77" s="5"/>
      <c r="M77" s="5"/>
      <c r="N77" s="5"/>
      <c r="O77" s="5"/>
      <c r="P77" s="5"/>
      <c r="Q77" s="6"/>
      <c r="R77" s="5"/>
      <c r="S77" s="5"/>
      <c r="T77" s="5"/>
      <c r="U77" s="5"/>
      <c r="V77" s="5"/>
      <c r="W77" s="5"/>
      <c r="X77" s="5"/>
      <c r="Y77" s="5"/>
      <c r="Z77" s="5"/>
      <c r="AA77" s="5"/>
      <c r="AB77" s="5"/>
      <c r="AC77" s="30"/>
    </row>
    <row r="79" spans="2:29" x14ac:dyDescent="0.25">
      <c r="B79" s="19" t="s">
        <v>28</v>
      </c>
      <c r="C79" s="25"/>
      <c r="D79" s="25"/>
      <c r="R79" s="19" t="s">
        <v>29</v>
      </c>
      <c r="S79" s="25"/>
      <c r="T79" s="25"/>
    </row>
    <row r="80" spans="2:29" x14ac:dyDescent="0.25">
      <c r="B80" t="s">
        <v>806</v>
      </c>
      <c r="R80" t="s">
        <v>807</v>
      </c>
    </row>
    <row r="82" spans="2:29" x14ac:dyDescent="0.25">
      <c r="B82" s="19" t="s">
        <v>30</v>
      </c>
      <c r="C82" s="25"/>
      <c r="D82" s="25"/>
    </row>
    <row r="83" spans="2:29" x14ac:dyDescent="0.25">
      <c r="B83">
        <v>0</v>
      </c>
    </row>
    <row r="85" spans="2:29" x14ac:dyDescent="0.25">
      <c r="B85" s="19" t="s">
        <v>31</v>
      </c>
      <c r="C85" s="25"/>
      <c r="D85" s="25"/>
    </row>
    <row r="86" spans="2:29" x14ac:dyDescent="0.25">
      <c r="B86" s="169">
        <v>1</v>
      </c>
      <c r="C86" s="170"/>
    </row>
    <row r="87" spans="2:29" x14ac:dyDescent="0.25">
      <c r="B87" s="5"/>
      <c r="C87" s="5"/>
      <c r="D87" s="5"/>
      <c r="E87" s="5"/>
      <c r="F87" s="5"/>
      <c r="G87" s="5"/>
      <c r="H87" s="5"/>
      <c r="I87" s="5"/>
      <c r="J87" s="5"/>
      <c r="K87" s="5"/>
      <c r="L87" s="5"/>
      <c r="M87" s="5"/>
      <c r="N87" s="5"/>
      <c r="O87" s="5"/>
      <c r="P87" s="5"/>
      <c r="Q87" s="6"/>
      <c r="R87" s="5"/>
      <c r="S87" s="5"/>
      <c r="T87" s="5"/>
      <c r="U87" s="5"/>
      <c r="V87" s="5"/>
      <c r="W87" s="5"/>
      <c r="X87" s="5"/>
      <c r="Y87" s="5"/>
      <c r="Z87" s="5"/>
      <c r="AA87" s="5"/>
      <c r="AB87" s="5"/>
      <c r="AC87" s="30"/>
    </row>
    <row r="89" spans="2:29" x14ac:dyDescent="0.25">
      <c r="B89" s="19" t="s">
        <v>32</v>
      </c>
      <c r="C89" s="25"/>
      <c r="D89" s="25"/>
      <c r="E89" s="25"/>
    </row>
    <row r="92" spans="2:29" x14ac:dyDescent="0.25">
      <c r="B92" s="19" t="s">
        <v>33</v>
      </c>
      <c r="C92" s="25"/>
      <c r="G92" s="19" t="s">
        <v>34</v>
      </c>
      <c r="H92" s="25"/>
      <c r="L92" s="19" t="s">
        <v>35</v>
      </c>
      <c r="M92" s="25"/>
      <c r="Q92" s="19" t="s">
        <v>36</v>
      </c>
      <c r="R92" s="25"/>
      <c r="U92" s="19" t="s">
        <v>37</v>
      </c>
      <c r="V92" s="25"/>
      <c r="Z92" s="19" t="s">
        <v>38</v>
      </c>
      <c r="AA92" s="25"/>
    </row>
    <row r="93" spans="2:29" x14ac:dyDescent="0.25">
      <c r="B93" s="110">
        <v>0.08</v>
      </c>
      <c r="G93" s="110">
        <v>0.08</v>
      </c>
      <c r="L93" s="110">
        <v>0.08</v>
      </c>
      <c r="Q93" s="110">
        <v>0.08</v>
      </c>
      <c r="R93" s="2"/>
      <c r="U93" s="110">
        <v>0.08</v>
      </c>
      <c r="Z93" s="110">
        <v>0.08</v>
      </c>
    </row>
    <row r="94" spans="2:29" x14ac:dyDescent="0.25">
      <c r="Q94"/>
    </row>
    <row r="95" spans="2:29" x14ac:dyDescent="0.25">
      <c r="B95" s="19" t="s">
        <v>39</v>
      </c>
      <c r="C95" s="25"/>
      <c r="G95" s="19" t="s">
        <v>40</v>
      </c>
      <c r="H95" s="25"/>
      <c r="L95" s="19" t="s">
        <v>41</v>
      </c>
      <c r="M95" s="25"/>
      <c r="N95" s="25"/>
      <c r="Q95" s="19" t="s">
        <v>42</v>
      </c>
      <c r="R95" s="25"/>
      <c r="U95" s="19" t="s">
        <v>43</v>
      </c>
      <c r="V95" s="25"/>
      <c r="W95" s="25"/>
      <c r="Z95" s="19" t="s">
        <v>44</v>
      </c>
      <c r="AA95" s="25"/>
      <c r="AB95" s="25"/>
    </row>
    <row r="96" spans="2:29" x14ac:dyDescent="0.25">
      <c r="B96" s="110">
        <v>0.08</v>
      </c>
      <c r="G96" s="110">
        <v>0.09</v>
      </c>
      <c r="L96" s="110">
        <v>0.09</v>
      </c>
      <c r="Q96" s="110">
        <v>0.09</v>
      </c>
      <c r="U96" s="110">
        <v>0.09</v>
      </c>
      <c r="Z96" s="110">
        <v>0.08</v>
      </c>
    </row>
  </sheetData>
  <mergeCells count="1">
    <mergeCell ref="B86:C86"/>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8"/>
  <dimension ref="A2:AC68"/>
  <sheetViews>
    <sheetView topLeftCell="A34" workbookViewId="0">
      <selection activeCell="V6" sqref="V6"/>
    </sheetView>
  </sheetViews>
  <sheetFormatPr baseColWidth="10" defaultColWidth="3.7109375" defaultRowHeight="15" x14ac:dyDescent="0.25"/>
  <cols>
    <col min="2" max="2" width="4" bestFit="1" customWidth="1"/>
    <col min="14" max="14" width="2.42578125" customWidth="1"/>
    <col min="15" max="15" width="2.85546875" customWidth="1"/>
    <col min="17" max="17" width="3.7109375" style="2"/>
    <col min="29" max="29" width="16.28515625" style="24" bestFit="1" customWidth="1"/>
  </cols>
  <sheetData>
    <row r="2" spans="1:29" ht="18.75" x14ac:dyDescent="0.3">
      <c r="B2" s="1" t="s">
        <v>0</v>
      </c>
    </row>
    <row r="3" spans="1:29" x14ac:dyDescent="0.25">
      <c r="B3" s="58" t="s">
        <v>808</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7" t="s">
        <v>808</v>
      </c>
      <c r="C9" s="14"/>
      <c r="D9" s="14"/>
      <c r="E9" s="14"/>
      <c r="F9" s="14"/>
      <c r="G9" s="14"/>
      <c r="H9" s="14"/>
      <c r="I9" s="14"/>
      <c r="J9" s="14"/>
      <c r="K9" s="14"/>
      <c r="L9" s="14"/>
      <c r="M9" s="14"/>
      <c r="N9" s="14"/>
      <c r="O9" s="14"/>
      <c r="P9" s="14"/>
      <c r="Q9" s="15"/>
      <c r="R9" s="14"/>
      <c r="S9" s="14"/>
      <c r="T9" s="14"/>
      <c r="U9" s="14"/>
      <c r="V9" s="14"/>
      <c r="W9" s="14"/>
      <c r="X9" s="14"/>
      <c r="Y9" s="14"/>
      <c r="Z9" s="14"/>
      <c r="AA9" s="14"/>
      <c r="AB9" s="14"/>
      <c r="AC9" s="59"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ht="30.75" customHeight="1" x14ac:dyDescent="0.25">
      <c r="B12" s="149" t="s">
        <v>809</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x14ac:dyDescent="0.25">
      <c r="B15" s="7" t="s">
        <v>810</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65"/>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15.75" x14ac:dyDescent="0.25">
      <c r="B18" s="13" t="s">
        <v>9</v>
      </c>
      <c r="C18" s="14"/>
      <c r="D18" s="14"/>
      <c r="E18" s="14"/>
      <c r="F18" s="14"/>
      <c r="G18" s="14"/>
      <c r="H18" s="14"/>
      <c r="I18" s="14"/>
      <c r="J18" s="14"/>
      <c r="K18" s="14"/>
      <c r="L18" s="14"/>
      <c r="M18" s="14"/>
      <c r="N18" s="14"/>
      <c r="O18" s="14"/>
      <c r="P18" s="14"/>
      <c r="Q18" s="15"/>
      <c r="R18" s="7" t="s">
        <v>811</v>
      </c>
      <c r="S18" s="14"/>
      <c r="T18" s="12"/>
      <c r="U18" s="12"/>
      <c r="V18" s="12"/>
      <c r="W18" s="12"/>
      <c r="X18" s="12"/>
      <c r="Y18" s="12"/>
      <c r="Z18" s="12"/>
      <c r="AA18" s="12"/>
      <c r="AB18" s="7"/>
      <c r="AC18" s="65"/>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15.75" x14ac:dyDescent="0.25">
      <c r="B21" s="7" t="s">
        <v>210</v>
      </c>
      <c r="C21" s="14"/>
      <c r="D21" s="14"/>
      <c r="E21" s="14"/>
      <c r="F21" s="14"/>
      <c r="G21" s="14"/>
      <c r="H21" s="14"/>
      <c r="I21" s="14"/>
      <c r="J21" s="14"/>
      <c r="K21" s="14"/>
      <c r="L21" s="14"/>
      <c r="M21" s="14"/>
      <c r="N21" s="14"/>
      <c r="O21" s="14"/>
      <c r="P21" s="14"/>
      <c r="Q21" s="15"/>
      <c r="R21" s="7" t="s">
        <v>812</v>
      </c>
      <c r="S21" s="14"/>
      <c r="T21" s="12"/>
      <c r="U21" s="12"/>
      <c r="V21" s="12"/>
      <c r="W21" s="12"/>
      <c r="X21" s="12"/>
      <c r="Y21" s="12"/>
      <c r="Z21" s="12"/>
      <c r="AA21" s="12"/>
      <c r="AB21" s="7"/>
      <c r="AC21" s="65"/>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211</v>
      </c>
      <c r="C26" s="23" t="s">
        <v>17</v>
      </c>
      <c r="AC26" s="37">
        <v>140000</v>
      </c>
    </row>
    <row r="27" spans="1:29" x14ac:dyDescent="0.25">
      <c r="B27" s="23">
        <v>215</v>
      </c>
      <c r="C27" s="23" t="s">
        <v>52</v>
      </c>
      <c r="AC27" s="37">
        <v>30000</v>
      </c>
    </row>
    <row r="28" spans="1:29" x14ac:dyDescent="0.25">
      <c r="B28" s="23">
        <v>216</v>
      </c>
      <c r="C28" s="23" t="s">
        <v>53</v>
      </c>
      <c r="AC28" s="37">
        <v>49999.999999999993</v>
      </c>
    </row>
    <row r="29" spans="1:29" x14ac:dyDescent="0.25">
      <c r="B29" s="11">
        <v>261</v>
      </c>
      <c r="C29" s="11" t="s">
        <v>18</v>
      </c>
      <c r="AC29" s="37">
        <v>200000</v>
      </c>
    </row>
    <row r="30" spans="1:29" x14ac:dyDescent="0.25">
      <c r="B30" s="11">
        <v>271</v>
      </c>
      <c r="C30" s="23" t="s">
        <v>107</v>
      </c>
      <c r="AC30" s="37">
        <v>15000</v>
      </c>
    </row>
    <row r="31" spans="1:29" x14ac:dyDescent="0.25">
      <c r="B31" s="23">
        <v>272</v>
      </c>
      <c r="C31" s="23" t="s">
        <v>291</v>
      </c>
      <c r="AC31" s="37">
        <v>15000</v>
      </c>
    </row>
    <row r="32" spans="1:29" x14ac:dyDescent="0.25">
      <c r="B32" s="23">
        <v>292</v>
      </c>
      <c r="C32" s="23" t="s">
        <v>69</v>
      </c>
      <c r="AC32" s="37">
        <v>6000</v>
      </c>
    </row>
    <row r="33" spans="2:29" x14ac:dyDescent="0.25">
      <c r="B33" s="23">
        <v>294</v>
      </c>
      <c r="C33" s="23" t="s">
        <v>108</v>
      </c>
      <c r="AC33" s="37">
        <v>6000</v>
      </c>
    </row>
    <row r="34" spans="2:29" x14ac:dyDescent="0.25">
      <c r="B34" s="23">
        <v>296</v>
      </c>
      <c r="C34" s="23" t="s">
        <v>54</v>
      </c>
      <c r="AC34" s="37">
        <v>20000</v>
      </c>
    </row>
    <row r="35" spans="2:29" x14ac:dyDescent="0.25">
      <c r="B35" s="23">
        <v>311</v>
      </c>
      <c r="C35" s="23" t="s">
        <v>813</v>
      </c>
      <c r="AC35" s="37">
        <v>42000000</v>
      </c>
    </row>
    <row r="36" spans="2:29" x14ac:dyDescent="0.25">
      <c r="B36" s="23">
        <v>358</v>
      </c>
      <c r="C36" s="23" t="s">
        <v>786</v>
      </c>
      <c r="AC36" s="37">
        <v>31027286.000000004</v>
      </c>
    </row>
    <row r="37" spans="2:29" x14ac:dyDescent="0.25">
      <c r="B37" s="11">
        <v>366</v>
      </c>
      <c r="C37" s="11" t="s">
        <v>124</v>
      </c>
      <c r="AC37" s="37">
        <v>5000</v>
      </c>
    </row>
    <row r="38" spans="2:29" x14ac:dyDescent="0.25">
      <c r="B38" s="11">
        <v>382</v>
      </c>
      <c r="C38" s="11" t="s">
        <v>113</v>
      </c>
      <c r="AC38" s="37">
        <v>20000</v>
      </c>
    </row>
    <row r="39" spans="2:29" x14ac:dyDescent="0.25">
      <c r="B39" s="23">
        <v>443</v>
      </c>
      <c r="C39" s="23" t="s">
        <v>373</v>
      </c>
      <c r="AC39" s="37">
        <v>120000</v>
      </c>
    </row>
    <row r="40" spans="2:29" x14ac:dyDescent="0.25">
      <c r="B40" s="11">
        <v>445</v>
      </c>
      <c r="C40" s="11" t="s">
        <v>115</v>
      </c>
      <c r="AC40" s="37">
        <v>400000</v>
      </c>
    </row>
    <row r="41" spans="2:29" x14ac:dyDescent="0.25">
      <c r="B41" s="11">
        <v>523</v>
      </c>
      <c r="C41" s="11" t="s">
        <v>143</v>
      </c>
      <c r="AC41" s="37">
        <v>6000</v>
      </c>
    </row>
    <row r="42" spans="2:29" x14ac:dyDescent="0.25">
      <c r="B42" s="11">
        <v>565</v>
      </c>
      <c r="C42" s="11" t="s">
        <v>26</v>
      </c>
      <c r="AC42" s="37">
        <v>15000</v>
      </c>
    </row>
    <row r="44" spans="2:29" x14ac:dyDescent="0.25">
      <c r="AA44" s="25"/>
      <c r="AB44" s="26" t="s">
        <v>27</v>
      </c>
      <c r="AC44" s="68">
        <f>SUM(AC26:AC42)</f>
        <v>74075286</v>
      </c>
    </row>
    <row r="45" spans="2:29" x14ac:dyDescent="0.25">
      <c r="X45" s="28"/>
      <c r="Y45" s="28"/>
      <c r="Z45" s="28"/>
      <c r="AA45" s="28"/>
      <c r="AB45" s="28"/>
    </row>
    <row r="46" spans="2:29" x14ac:dyDescent="0.25">
      <c r="B46" s="5"/>
      <c r="C46" s="5"/>
      <c r="D46" s="5"/>
      <c r="E46" s="5"/>
      <c r="F46" s="5"/>
      <c r="G46" s="5"/>
      <c r="H46" s="5"/>
      <c r="I46" s="5"/>
      <c r="J46" s="5"/>
      <c r="K46" s="5"/>
      <c r="L46" s="5"/>
      <c r="M46" s="5"/>
      <c r="N46" s="5"/>
      <c r="O46" s="5"/>
      <c r="P46" s="5"/>
      <c r="Q46" s="6"/>
      <c r="R46" s="5"/>
      <c r="S46" s="5"/>
      <c r="T46" s="5"/>
      <c r="U46" s="5"/>
      <c r="V46" s="5"/>
      <c r="W46" s="5"/>
      <c r="X46" s="5"/>
      <c r="Y46" s="5"/>
      <c r="Z46" s="5"/>
      <c r="AA46" s="5"/>
      <c r="AB46" s="5"/>
      <c r="AC46" s="30"/>
    </row>
    <row r="48" spans="2:29" x14ac:dyDescent="0.25">
      <c r="B48" s="19" t="s">
        <v>28</v>
      </c>
      <c r="C48" s="25"/>
      <c r="D48" s="25"/>
      <c r="R48" s="19" t="s">
        <v>29</v>
      </c>
      <c r="S48" s="25"/>
      <c r="T48" s="25"/>
    </row>
    <row r="49" spans="2:29" x14ac:dyDescent="0.25">
      <c r="B49" t="s">
        <v>814</v>
      </c>
      <c r="R49" t="s">
        <v>815</v>
      </c>
    </row>
    <row r="51" spans="2:29" x14ac:dyDescent="0.25">
      <c r="B51" s="19" t="s">
        <v>30</v>
      </c>
      <c r="C51" s="25"/>
      <c r="D51" s="25"/>
    </row>
    <row r="52" spans="2:29" x14ac:dyDescent="0.25">
      <c r="B52">
        <v>1</v>
      </c>
    </row>
    <row r="56" spans="2:29" x14ac:dyDescent="0.25">
      <c r="B56" s="19" t="s">
        <v>31</v>
      </c>
      <c r="C56" s="25"/>
      <c r="D56" s="25"/>
    </row>
    <row r="57" spans="2:29" x14ac:dyDescent="0.25">
      <c r="B57" s="132">
        <v>118800</v>
      </c>
      <c r="C57" s="132"/>
    </row>
    <row r="59" spans="2:29" x14ac:dyDescent="0.25">
      <c r="B59" s="5"/>
      <c r="C59" s="5"/>
      <c r="D59" s="5"/>
      <c r="E59" s="5"/>
      <c r="F59" s="5"/>
      <c r="G59" s="5"/>
      <c r="H59" s="5"/>
      <c r="I59" s="5"/>
      <c r="J59" s="5"/>
      <c r="K59" s="5"/>
      <c r="L59" s="5"/>
      <c r="M59" s="5"/>
      <c r="N59" s="5"/>
      <c r="O59" s="5"/>
      <c r="P59" s="5"/>
      <c r="Q59" s="6"/>
      <c r="R59" s="5"/>
      <c r="S59" s="5"/>
      <c r="T59" s="5"/>
      <c r="U59" s="5"/>
      <c r="V59" s="5"/>
      <c r="W59" s="5"/>
      <c r="X59" s="5"/>
      <c r="Y59" s="5"/>
      <c r="Z59" s="5"/>
      <c r="AA59" s="5"/>
      <c r="AB59" s="5"/>
      <c r="AC59" s="30"/>
    </row>
    <row r="61" spans="2:29" x14ac:dyDescent="0.25">
      <c r="B61" s="19" t="s">
        <v>32</v>
      </c>
      <c r="C61" s="25"/>
      <c r="D61" s="25"/>
      <c r="E61" s="25"/>
    </row>
    <row r="64" spans="2:29" x14ac:dyDescent="0.25">
      <c r="B64" s="19" t="s">
        <v>33</v>
      </c>
      <c r="C64" s="25"/>
      <c r="G64" s="19" t="s">
        <v>34</v>
      </c>
      <c r="H64" s="25"/>
      <c r="L64" s="19" t="s">
        <v>35</v>
      </c>
      <c r="M64" s="25"/>
      <c r="Q64" s="19" t="s">
        <v>36</v>
      </c>
      <c r="R64" s="25"/>
      <c r="U64" s="19" t="s">
        <v>37</v>
      </c>
      <c r="V64" s="25"/>
      <c r="Z64" s="19" t="s">
        <v>38</v>
      </c>
      <c r="AA64" s="25"/>
    </row>
    <row r="65" spans="2:28" x14ac:dyDescent="0.25">
      <c r="B65" s="139">
        <v>9900</v>
      </c>
      <c r="C65" s="139"/>
      <c r="G65" s="139">
        <v>9900</v>
      </c>
      <c r="H65" s="139"/>
      <c r="I65" t="s">
        <v>80</v>
      </c>
      <c r="L65" s="139">
        <v>9900</v>
      </c>
      <c r="M65" s="139"/>
      <c r="Q65" s="139">
        <v>9900</v>
      </c>
      <c r="R65" s="139"/>
      <c r="U65" s="139">
        <v>9900</v>
      </c>
      <c r="V65" s="139"/>
      <c r="Z65" s="139">
        <v>9900</v>
      </c>
      <c r="AA65" s="139"/>
    </row>
    <row r="66" spans="2:28" x14ac:dyDescent="0.25">
      <c r="Q66"/>
    </row>
    <row r="67" spans="2:28" x14ac:dyDescent="0.25">
      <c r="B67" s="19" t="s">
        <v>39</v>
      </c>
      <c r="C67" s="25"/>
      <c r="G67" s="19" t="s">
        <v>40</v>
      </c>
      <c r="H67" s="25"/>
      <c r="L67" s="19" t="s">
        <v>41</v>
      </c>
      <c r="M67" s="25"/>
      <c r="N67" s="25"/>
      <c r="Q67" s="19" t="s">
        <v>42</v>
      </c>
      <c r="R67" s="25"/>
      <c r="U67" s="19" t="s">
        <v>43</v>
      </c>
      <c r="V67" s="25"/>
      <c r="W67" s="25"/>
      <c r="Z67" s="19" t="s">
        <v>44</v>
      </c>
      <c r="AA67" s="25"/>
      <c r="AB67" s="25"/>
    </row>
    <row r="68" spans="2:28" x14ac:dyDescent="0.25">
      <c r="B68" s="139">
        <v>9900</v>
      </c>
      <c r="C68" s="139"/>
      <c r="G68" s="139">
        <v>9900</v>
      </c>
      <c r="H68" s="139"/>
      <c r="L68" s="139">
        <v>9900</v>
      </c>
      <c r="M68" s="139"/>
      <c r="Q68" s="139">
        <v>9900</v>
      </c>
      <c r="R68" s="139"/>
      <c r="U68" s="139">
        <v>9900</v>
      </c>
      <c r="V68" s="139"/>
      <c r="Z68" s="139">
        <v>9900</v>
      </c>
      <c r="AA68" s="139"/>
    </row>
  </sheetData>
  <mergeCells count="14">
    <mergeCell ref="Z68:AA68"/>
    <mergeCell ref="B12:AC12"/>
    <mergeCell ref="B57:C57"/>
    <mergeCell ref="B65:C65"/>
    <mergeCell ref="G65:H65"/>
    <mergeCell ref="L65:M65"/>
    <mergeCell ref="Q65:R65"/>
    <mergeCell ref="U65:V65"/>
    <mergeCell ref="Z65:AA65"/>
    <mergeCell ref="B68:C68"/>
    <mergeCell ref="G68:H68"/>
    <mergeCell ref="L68:M68"/>
    <mergeCell ref="Q68:R68"/>
    <mergeCell ref="U68:V68"/>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9"/>
  <dimension ref="A2:AD112"/>
  <sheetViews>
    <sheetView topLeftCell="A61" workbookViewId="0">
      <selection activeCell="AD40" sqref="AD40"/>
    </sheetView>
  </sheetViews>
  <sheetFormatPr baseColWidth="10" defaultColWidth="3.7109375" defaultRowHeight="15" x14ac:dyDescent="0.25"/>
  <cols>
    <col min="2" max="2" width="4" bestFit="1" customWidth="1"/>
    <col min="17" max="17" width="3.7109375" style="2"/>
    <col min="29" max="29" width="15" bestFit="1" customWidth="1"/>
    <col min="30" max="30" width="11.5703125" bestFit="1" customWidth="1"/>
  </cols>
  <sheetData>
    <row r="2" spans="1:29" ht="18.75" x14ac:dyDescent="0.3">
      <c r="B2" s="1" t="s">
        <v>0</v>
      </c>
    </row>
    <row r="3" spans="1:29" x14ac:dyDescent="0.25">
      <c r="B3" s="13" t="s">
        <v>816</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816</v>
      </c>
      <c r="C9" s="14"/>
      <c r="D9" s="14"/>
      <c r="E9" s="14"/>
      <c r="F9" s="14"/>
      <c r="G9" s="14"/>
      <c r="H9" s="14"/>
      <c r="I9" s="14"/>
      <c r="J9" s="14"/>
      <c r="K9" s="14"/>
      <c r="L9" s="14"/>
      <c r="M9" s="14"/>
      <c r="N9" s="14"/>
      <c r="O9" s="14"/>
      <c r="P9" s="14"/>
      <c r="Q9" s="15"/>
      <c r="R9" s="14"/>
      <c r="S9" s="14"/>
      <c r="T9" s="14"/>
      <c r="U9" s="14"/>
      <c r="V9" s="14"/>
      <c r="W9" s="14"/>
      <c r="X9" s="14"/>
      <c r="Y9" s="14"/>
      <c r="Z9" s="14"/>
      <c r="AA9" s="14"/>
      <c r="AB9" s="14"/>
      <c r="AC9" s="63"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817</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818</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29.25" customHeight="1" x14ac:dyDescent="0.25">
      <c r="B18" s="13" t="s">
        <v>9</v>
      </c>
      <c r="C18" s="14"/>
      <c r="D18" s="14"/>
      <c r="E18" s="14"/>
      <c r="F18" s="14"/>
      <c r="G18" s="14"/>
      <c r="H18" s="14"/>
      <c r="I18" s="14"/>
      <c r="J18" s="14"/>
      <c r="K18" s="14"/>
      <c r="L18" s="14"/>
      <c r="M18" s="14"/>
      <c r="N18" s="14"/>
      <c r="O18" s="14"/>
      <c r="P18" s="14"/>
      <c r="Q18" s="15"/>
      <c r="R18" s="147" t="s">
        <v>819</v>
      </c>
      <c r="S18" s="147"/>
      <c r="T18" s="147"/>
      <c r="U18" s="147"/>
      <c r="V18" s="147"/>
      <c r="W18" s="147"/>
      <c r="X18" s="147"/>
      <c r="Y18" s="147"/>
      <c r="Z18" s="147"/>
      <c r="AA18" s="147"/>
      <c r="AB18" s="147"/>
      <c r="AC18" s="14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210</v>
      </c>
      <c r="C21" s="14"/>
      <c r="D21" s="14"/>
      <c r="E21" s="14"/>
      <c r="F21" s="14"/>
      <c r="G21" s="14"/>
      <c r="H21" s="14"/>
      <c r="I21" s="14"/>
      <c r="J21" s="14"/>
      <c r="K21" s="14"/>
      <c r="L21" s="14"/>
      <c r="M21" s="14"/>
      <c r="N21" s="14"/>
      <c r="O21" s="14"/>
      <c r="P21" s="14"/>
      <c r="Q21" s="15"/>
      <c r="R21" s="13" t="s">
        <v>820</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37">
        <v>20000</v>
      </c>
    </row>
    <row r="27" spans="1:29" s="2" customFormat="1" x14ac:dyDescent="0.25">
      <c r="B27" s="23">
        <v>212</v>
      </c>
      <c r="C27" s="23" t="s">
        <v>64</v>
      </c>
      <c r="AC27" s="37">
        <v>5000</v>
      </c>
    </row>
    <row r="28" spans="1:29" x14ac:dyDescent="0.25">
      <c r="B28" s="23">
        <v>213</v>
      </c>
      <c r="C28" s="23" t="s">
        <v>141</v>
      </c>
      <c r="AC28" s="37">
        <v>0</v>
      </c>
    </row>
    <row r="29" spans="1:29" x14ac:dyDescent="0.25">
      <c r="B29" s="23">
        <v>214</v>
      </c>
      <c r="C29" s="23" t="s">
        <v>65</v>
      </c>
      <c r="AC29" s="37">
        <v>0</v>
      </c>
    </row>
    <row r="30" spans="1:29" x14ac:dyDescent="0.25">
      <c r="B30" s="23">
        <v>215</v>
      </c>
      <c r="C30" s="23" t="s">
        <v>52</v>
      </c>
      <c r="AC30" s="37">
        <v>10000</v>
      </c>
    </row>
    <row r="31" spans="1:29" x14ac:dyDescent="0.25">
      <c r="B31" s="23">
        <v>216</v>
      </c>
      <c r="C31" s="23" t="s">
        <v>53</v>
      </c>
      <c r="AC31" s="37">
        <v>13000.000000000002</v>
      </c>
    </row>
    <row r="32" spans="1:29" x14ac:dyDescent="0.25">
      <c r="B32" s="23">
        <v>218</v>
      </c>
      <c r="C32" s="23" t="s">
        <v>104</v>
      </c>
      <c r="AB32" s="39"/>
      <c r="AC32" s="37">
        <v>0</v>
      </c>
    </row>
    <row r="33" spans="2:30" x14ac:dyDescent="0.25">
      <c r="B33" s="23">
        <v>221</v>
      </c>
      <c r="C33" s="23" t="s">
        <v>66</v>
      </c>
      <c r="AC33" s="37">
        <v>3000</v>
      </c>
    </row>
    <row r="34" spans="2:30" x14ac:dyDescent="0.25">
      <c r="B34" s="23">
        <v>241</v>
      </c>
      <c r="C34" s="23" t="s">
        <v>368</v>
      </c>
      <c r="AC34" s="37">
        <v>99999.999999999985</v>
      </c>
    </row>
    <row r="35" spans="2:30" x14ac:dyDescent="0.25">
      <c r="B35" s="23">
        <v>242</v>
      </c>
      <c r="C35" s="23" t="s">
        <v>369</v>
      </c>
      <c r="AC35" s="37">
        <v>15000</v>
      </c>
    </row>
    <row r="36" spans="2:30" x14ac:dyDescent="0.25">
      <c r="B36" s="23">
        <v>243</v>
      </c>
      <c r="C36" s="23" t="s">
        <v>288</v>
      </c>
      <c r="AC36" s="37">
        <v>0</v>
      </c>
    </row>
    <row r="37" spans="2:30" x14ac:dyDescent="0.25">
      <c r="B37" s="23">
        <v>244</v>
      </c>
      <c r="C37" s="23" t="s">
        <v>370</v>
      </c>
      <c r="AC37" s="37">
        <f>3000+5000</f>
        <v>8000</v>
      </c>
    </row>
    <row r="38" spans="2:30" x14ac:dyDescent="0.25">
      <c r="B38" s="23">
        <v>246</v>
      </c>
      <c r="C38" s="23" t="s">
        <v>67</v>
      </c>
      <c r="AC38" s="37">
        <v>5000</v>
      </c>
    </row>
    <row r="39" spans="2:30" x14ac:dyDescent="0.25">
      <c r="B39" s="23">
        <v>247</v>
      </c>
      <c r="C39" s="23" t="s">
        <v>230</v>
      </c>
      <c r="AC39" s="37">
        <f>50000+14500</f>
        <v>64500</v>
      </c>
    </row>
    <row r="40" spans="2:30" x14ac:dyDescent="0.25">
      <c r="B40" s="11">
        <v>248</v>
      </c>
      <c r="C40" s="11" t="s">
        <v>68</v>
      </c>
      <c r="AC40" s="37">
        <v>800000</v>
      </c>
      <c r="AD40" s="24" t="s">
        <v>80</v>
      </c>
    </row>
    <row r="41" spans="2:30" x14ac:dyDescent="0.25">
      <c r="B41" s="11">
        <v>249</v>
      </c>
      <c r="C41" s="11" t="s">
        <v>166</v>
      </c>
      <c r="AC41" s="37">
        <v>8499.9999999999982</v>
      </c>
    </row>
    <row r="42" spans="2:30" x14ac:dyDescent="0.25">
      <c r="B42" s="11">
        <v>251</v>
      </c>
      <c r="C42" s="11" t="s">
        <v>686</v>
      </c>
      <c r="AC42" s="37">
        <v>0</v>
      </c>
    </row>
    <row r="43" spans="2:30" x14ac:dyDescent="0.25">
      <c r="B43" s="11">
        <v>252</v>
      </c>
      <c r="C43" s="11" t="s">
        <v>607</v>
      </c>
      <c r="AC43" s="37">
        <f>3000+3000</f>
        <v>6000</v>
      </c>
    </row>
    <row r="44" spans="2:30" x14ac:dyDescent="0.25">
      <c r="B44" s="11">
        <v>256</v>
      </c>
      <c r="C44" s="11" t="s">
        <v>106</v>
      </c>
      <c r="AC44" s="37">
        <f>10000+2500</f>
        <v>12500</v>
      </c>
    </row>
    <row r="45" spans="2:30" x14ac:dyDescent="0.25">
      <c r="B45" s="11">
        <v>261</v>
      </c>
      <c r="C45" s="11" t="s">
        <v>18</v>
      </c>
      <c r="AC45" s="37">
        <v>500000</v>
      </c>
    </row>
    <row r="46" spans="2:30" x14ac:dyDescent="0.25">
      <c r="B46" s="11">
        <v>271</v>
      </c>
      <c r="C46" s="23" t="s">
        <v>107</v>
      </c>
      <c r="AC46" s="37">
        <f>15000+10000</f>
        <v>25000</v>
      </c>
    </row>
    <row r="47" spans="2:30" x14ac:dyDescent="0.25">
      <c r="B47" s="23">
        <v>272</v>
      </c>
      <c r="C47" s="23" t="s">
        <v>291</v>
      </c>
      <c r="AC47" s="37">
        <f>25000+20000</f>
        <v>45000</v>
      </c>
    </row>
    <row r="48" spans="2:30" x14ac:dyDescent="0.25">
      <c r="B48" s="11">
        <v>291</v>
      </c>
      <c r="C48" s="23" t="s">
        <v>282</v>
      </c>
      <c r="AC48" s="37">
        <v>10000</v>
      </c>
    </row>
    <row r="49" spans="2:29" x14ac:dyDescent="0.25">
      <c r="B49" s="23">
        <v>296</v>
      </c>
      <c r="C49" s="23" t="s">
        <v>54</v>
      </c>
      <c r="AC49" s="37">
        <v>25000</v>
      </c>
    </row>
    <row r="50" spans="2:29" x14ac:dyDescent="0.25">
      <c r="B50" s="23">
        <v>298</v>
      </c>
      <c r="C50" s="23" t="s">
        <v>169</v>
      </c>
      <c r="AC50" s="37">
        <v>100000</v>
      </c>
    </row>
    <row r="51" spans="2:29" x14ac:dyDescent="0.25">
      <c r="B51" s="11">
        <v>325</v>
      </c>
      <c r="C51" s="11" t="s">
        <v>110</v>
      </c>
      <c r="AC51" s="37">
        <v>1290000</v>
      </c>
    </row>
    <row r="52" spans="2:29" x14ac:dyDescent="0.25">
      <c r="B52" s="11">
        <v>326</v>
      </c>
      <c r="C52" s="11" t="s">
        <v>797</v>
      </c>
      <c r="AC52" s="37">
        <f>5450000+37500</f>
        <v>5487500</v>
      </c>
    </row>
    <row r="53" spans="2:29" x14ac:dyDescent="0.25">
      <c r="B53" s="11">
        <v>331</v>
      </c>
      <c r="C53" s="11" t="s">
        <v>71</v>
      </c>
      <c r="AC53" s="37">
        <v>0</v>
      </c>
    </row>
    <row r="54" spans="2:29" x14ac:dyDescent="0.25">
      <c r="B54" s="11">
        <v>332</v>
      </c>
      <c r="C54" s="11" t="s">
        <v>798</v>
      </c>
      <c r="AC54" s="37">
        <v>0</v>
      </c>
    </row>
    <row r="55" spans="2:29" x14ac:dyDescent="0.25">
      <c r="B55" s="11">
        <v>333</v>
      </c>
      <c r="C55" s="11" t="s">
        <v>142</v>
      </c>
      <c r="AC55" s="37">
        <v>0</v>
      </c>
    </row>
    <row r="56" spans="2:29" x14ac:dyDescent="0.25">
      <c r="B56" s="11">
        <v>334</v>
      </c>
      <c r="C56" s="11" t="s">
        <v>72</v>
      </c>
      <c r="AC56" s="37">
        <v>0</v>
      </c>
    </row>
    <row r="57" spans="2:29" x14ac:dyDescent="0.25">
      <c r="B57" s="11">
        <v>335</v>
      </c>
      <c r="C57" s="11" t="s">
        <v>646</v>
      </c>
      <c r="AC57" s="37">
        <v>20000</v>
      </c>
    </row>
    <row r="58" spans="2:29" x14ac:dyDescent="0.25">
      <c r="B58" s="11">
        <v>342</v>
      </c>
      <c r="C58" s="11" t="s">
        <v>821</v>
      </c>
      <c r="AC58" s="37">
        <v>20000</v>
      </c>
    </row>
    <row r="59" spans="2:29" x14ac:dyDescent="0.25">
      <c r="B59" s="11">
        <v>351</v>
      </c>
      <c r="C59" s="11" t="s">
        <v>73</v>
      </c>
      <c r="AC59" s="37">
        <v>0</v>
      </c>
    </row>
    <row r="60" spans="2:29" x14ac:dyDescent="0.25">
      <c r="B60" s="11">
        <v>354</v>
      </c>
      <c r="C60" s="11" t="s">
        <v>822</v>
      </c>
      <c r="AC60" s="37">
        <v>0</v>
      </c>
    </row>
    <row r="61" spans="2:29" x14ac:dyDescent="0.25">
      <c r="B61" s="11">
        <v>355</v>
      </c>
      <c r="C61" s="11" t="s">
        <v>55</v>
      </c>
      <c r="AC61" s="37">
        <f>50000+5000</f>
        <v>55000</v>
      </c>
    </row>
    <row r="62" spans="2:29" x14ac:dyDescent="0.25">
      <c r="B62" s="23">
        <v>357</v>
      </c>
      <c r="C62" s="23" t="s">
        <v>74</v>
      </c>
      <c r="AC62" s="37">
        <f>300000+70000</f>
        <v>370000</v>
      </c>
    </row>
    <row r="63" spans="2:29" x14ac:dyDescent="0.25">
      <c r="B63" s="23">
        <v>358</v>
      </c>
      <c r="C63" s="23" t="s">
        <v>786</v>
      </c>
      <c r="AC63" s="37">
        <v>13972714.000000002</v>
      </c>
    </row>
    <row r="64" spans="2:29" x14ac:dyDescent="0.25">
      <c r="B64" s="23">
        <v>359</v>
      </c>
      <c r="C64" s="23" t="s">
        <v>203</v>
      </c>
      <c r="AC64" s="37">
        <v>24999.999999999996</v>
      </c>
    </row>
    <row r="65" spans="2:29" x14ac:dyDescent="0.25">
      <c r="B65" s="11">
        <v>378</v>
      </c>
      <c r="C65" s="11" t="s">
        <v>823</v>
      </c>
      <c r="AC65" s="37">
        <v>0</v>
      </c>
    </row>
    <row r="66" spans="2:29" x14ac:dyDescent="0.25">
      <c r="B66" s="11">
        <v>379</v>
      </c>
      <c r="C66" s="23" t="s">
        <v>22</v>
      </c>
      <c r="AC66" s="37">
        <v>0</v>
      </c>
    </row>
    <row r="67" spans="2:29" x14ac:dyDescent="0.25">
      <c r="B67" s="11">
        <v>382</v>
      </c>
      <c r="C67" s="11" t="s">
        <v>113</v>
      </c>
      <c r="AC67" s="37">
        <v>0</v>
      </c>
    </row>
    <row r="68" spans="2:29" x14ac:dyDescent="0.25">
      <c r="B68" s="11">
        <v>385</v>
      </c>
      <c r="C68" s="11" t="s">
        <v>23</v>
      </c>
      <c r="AC68" s="37">
        <v>0</v>
      </c>
    </row>
    <row r="69" spans="2:29" x14ac:dyDescent="0.25">
      <c r="B69" s="11">
        <v>511</v>
      </c>
      <c r="C69" s="11" t="s">
        <v>24</v>
      </c>
      <c r="AC69" s="37">
        <v>0</v>
      </c>
    </row>
    <row r="70" spans="2:29" x14ac:dyDescent="0.25">
      <c r="B70" s="11">
        <v>564</v>
      </c>
      <c r="C70" s="11" t="s">
        <v>76</v>
      </c>
      <c r="AC70" s="37">
        <v>0</v>
      </c>
    </row>
    <row r="71" spans="2:29" x14ac:dyDescent="0.25">
      <c r="B71" s="11">
        <v>565</v>
      </c>
      <c r="C71" s="11" t="s">
        <v>26</v>
      </c>
      <c r="AC71" s="37">
        <v>0</v>
      </c>
    </row>
    <row r="72" spans="2:29" x14ac:dyDescent="0.25">
      <c r="B72" s="11">
        <v>566</v>
      </c>
      <c r="C72" s="11" t="s">
        <v>77</v>
      </c>
      <c r="AC72" s="37">
        <v>24999.999999999996</v>
      </c>
    </row>
    <row r="73" spans="2:29" x14ac:dyDescent="0.25">
      <c r="B73" s="11">
        <v>567</v>
      </c>
      <c r="C73" s="11" t="s">
        <v>235</v>
      </c>
      <c r="AC73" s="37">
        <f>30000+20000</f>
        <v>50000</v>
      </c>
    </row>
    <row r="74" spans="2:29" x14ac:dyDescent="0.25">
      <c r="B74" s="11">
        <v>569</v>
      </c>
      <c r="C74" s="11" t="s">
        <v>172</v>
      </c>
      <c r="AC74" s="37">
        <v>385000</v>
      </c>
    </row>
    <row r="76" spans="2:29" x14ac:dyDescent="0.25">
      <c r="AA76" s="25"/>
      <c r="AB76" s="26" t="s">
        <v>27</v>
      </c>
      <c r="AC76" s="27">
        <f>SUM(AC26:AC74)</f>
        <v>23475714</v>
      </c>
    </row>
    <row r="77" spans="2:29" x14ac:dyDescent="0.25">
      <c r="B77" s="5"/>
      <c r="C77" s="5"/>
      <c r="D77" s="5"/>
      <c r="E77" s="5"/>
      <c r="F77" s="5"/>
      <c r="G77" s="5"/>
      <c r="H77" s="5"/>
      <c r="I77" s="5"/>
      <c r="J77" s="5"/>
      <c r="K77" s="5"/>
      <c r="L77" s="5"/>
      <c r="M77" s="5"/>
      <c r="N77" s="5"/>
      <c r="O77" s="5"/>
      <c r="P77" s="5"/>
      <c r="Q77" s="6"/>
      <c r="R77" s="5"/>
      <c r="S77" s="5"/>
      <c r="T77" s="5"/>
      <c r="U77" s="5"/>
      <c r="V77" s="5"/>
      <c r="W77" s="5"/>
      <c r="X77" s="5"/>
      <c r="Y77" s="5"/>
      <c r="Z77" s="5"/>
      <c r="AA77" s="5"/>
      <c r="AB77" s="5"/>
      <c r="AC77" s="30"/>
    </row>
    <row r="78" spans="2:29" x14ac:dyDescent="0.25">
      <c r="AC78" s="24"/>
    </row>
    <row r="79" spans="2:29" x14ac:dyDescent="0.25">
      <c r="B79" s="19" t="s">
        <v>28</v>
      </c>
      <c r="C79" s="25"/>
      <c r="D79" s="25"/>
      <c r="R79" s="19" t="s">
        <v>29</v>
      </c>
      <c r="S79" s="25"/>
      <c r="T79" s="25"/>
      <c r="AC79" s="24"/>
    </row>
    <row r="80" spans="2:29" x14ac:dyDescent="0.25">
      <c r="B80" s="40" t="s">
        <v>824</v>
      </c>
      <c r="R80" s="40" t="s">
        <v>825</v>
      </c>
      <c r="AC80" s="24"/>
    </row>
    <row r="81" spans="2:29" x14ac:dyDescent="0.25">
      <c r="AC81" s="24"/>
    </row>
    <row r="82" spans="2:29" x14ac:dyDescent="0.25">
      <c r="B82" s="19" t="s">
        <v>30</v>
      </c>
      <c r="C82" s="25"/>
      <c r="D82" s="25"/>
      <c r="AC82" s="24"/>
    </row>
    <row r="83" spans="2:29" x14ac:dyDescent="0.25">
      <c r="B83">
        <v>1</v>
      </c>
      <c r="AC83" s="24"/>
    </row>
    <row r="84" spans="2:29" x14ac:dyDescent="0.25">
      <c r="AC84" s="24"/>
    </row>
    <row r="85" spans="2:29" x14ac:dyDescent="0.25">
      <c r="B85" s="19" t="s">
        <v>31</v>
      </c>
      <c r="C85" s="25"/>
      <c r="D85" s="25"/>
      <c r="AC85" s="24"/>
    </row>
    <row r="86" spans="2:29" x14ac:dyDescent="0.25">
      <c r="B86" s="139">
        <v>96000</v>
      </c>
      <c r="C86" s="139"/>
      <c r="AC86" s="24"/>
    </row>
    <row r="87" spans="2:29" x14ac:dyDescent="0.25">
      <c r="B87" s="5"/>
      <c r="C87" s="5"/>
      <c r="D87" s="5"/>
      <c r="E87" s="5"/>
      <c r="F87" s="5"/>
      <c r="G87" s="5"/>
      <c r="H87" s="5"/>
      <c r="I87" s="5"/>
      <c r="J87" s="5"/>
      <c r="K87" s="5"/>
      <c r="L87" s="5"/>
      <c r="M87" s="5"/>
      <c r="N87" s="5"/>
      <c r="O87" s="5"/>
      <c r="P87" s="5"/>
      <c r="Q87" s="6"/>
      <c r="R87" s="5"/>
      <c r="S87" s="5"/>
      <c r="T87" s="5"/>
      <c r="U87" s="5"/>
      <c r="V87" s="5"/>
      <c r="W87" s="5"/>
      <c r="X87" s="5"/>
      <c r="Y87" s="5"/>
      <c r="Z87" s="5"/>
      <c r="AA87" s="5"/>
      <c r="AB87" s="5"/>
      <c r="AC87" s="30"/>
    </row>
    <row r="88" spans="2:29" x14ac:dyDescent="0.25">
      <c r="AC88" s="24"/>
    </row>
    <row r="89" spans="2:29" x14ac:dyDescent="0.25">
      <c r="B89" s="19" t="s">
        <v>32</v>
      </c>
      <c r="C89" s="25"/>
      <c r="D89" s="25"/>
      <c r="E89" s="25"/>
      <c r="AC89" s="24"/>
    </row>
    <row r="90" spans="2:29" x14ac:dyDescent="0.25">
      <c r="AC90" s="24"/>
    </row>
    <row r="91" spans="2:29" x14ac:dyDescent="0.25">
      <c r="B91" s="19" t="s">
        <v>33</v>
      </c>
      <c r="C91" s="25"/>
      <c r="G91" s="19" t="s">
        <v>34</v>
      </c>
      <c r="H91" s="25"/>
      <c r="L91" s="19" t="s">
        <v>35</v>
      </c>
      <c r="M91" s="25"/>
      <c r="Q91" s="19" t="s">
        <v>36</v>
      </c>
      <c r="R91" s="25"/>
      <c r="U91" s="19" t="s">
        <v>37</v>
      </c>
      <c r="V91" s="25"/>
      <c r="Z91" s="19" t="s">
        <v>38</v>
      </c>
      <c r="AA91" s="25"/>
      <c r="AC91" s="24"/>
    </row>
    <row r="92" spans="2:29" x14ac:dyDescent="0.25">
      <c r="B92" s="139">
        <v>8000</v>
      </c>
      <c r="C92" s="139"/>
      <c r="D92" s="93"/>
      <c r="E92" s="93"/>
      <c r="F92" s="93"/>
      <c r="G92" s="139">
        <v>8000</v>
      </c>
      <c r="H92" s="139"/>
      <c r="I92" s="93"/>
      <c r="J92" s="93"/>
      <c r="K92" s="93"/>
      <c r="L92" s="139">
        <v>8000</v>
      </c>
      <c r="M92" s="139"/>
      <c r="N92" s="93"/>
      <c r="O92" s="93"/>
      <c r="P92" s="93"/>
      <c r="Q92" s="139">
        <v>8000</v>
      </c>
      <c r="R92" s="139"/>
      <c r="S92" s="93"/>
      <c r="T92" s="93"/>
      <c r="U92" s="139">
        <v>8000</v>
      </c>
      <c r="V92" s="139"/>
      <c r="W92" s="93"/>
      <c r="X92" s="93"/>
      <c r="Y92" s="93"/>
      <c r="Z92" s="139">
        <v>8000</v>
      </c>
      <c r="AA92" s="139"/>
      <c r="AC92" s="24"/>
    </row>
    <row r="93" spans="2:29" x14ac:dyDescent="0.25">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C93" s="24"/>
    </row>
    <row r="94" spans="2:29" x14ac:dyDescent="0.25">
      <c r="B94" s="19" t="s">
        <v>39</v>
      </c>
      <c r="C94" s="20"/>
      <c r="D94" s="93"/>
      <c r="E94" s="93"/>
      <c r="F94" s="93"/>
      <c r="G94" s="19" t="s">
        <v>40</v>
      </c>
      <c r="H94" s="20"/>
      <c r="I94" s="93"/>
      <c r="J94" s="93"/>
      <c r="K94" s="93"/>
      <c r="L94" s="19" t="s">
        <v>41</v>
      </c>
      <c r="M94" s="20"/>
      <c r="N94" s="20"/>
      <c r="O94" s="93"/>
      <c r="P94" s="93"/>
      <c r="Q94" s="19" t="s">
        <v>42</v>
      </c>
      <c r="R94" s="20"/>
      <c r="S94" s="93"/>
      <c r="T94" s="93"/>
      <c r="U94" s="19" t="s">
        <v>43</v>
      </c>
      <c r="V94" s="20"/>
      <c r="W94" s="20"/>
      <c r="X94" s="93"/>
      <c r="Y94" s="93"/>
      <c r="Z94" s="19" t="s">
        <v>44</v>
      </c>
      <c r="AA94" s="20"/>
      <c r="AB94" s="25"/>
      <c r="AC94" s="24"/>
    </row>
    <row r="95" spans="2:29" x14ac:dyDescent="0.25">
      <c r="B95" s="139">
        <v>8000</v>
      </c>
      <c r="C95" s="139"/>
      <c r="D95" s="93"/>
      <c r="E95" s="93"/>
      <c r="F95" s="93"/>
      <c r="G95" s="139">
        <v>8000</v>
      </c>
      <c r="H95" s="139"/>
      <c r="I95" s="93"/>
      <c r="J95" s="93"/>
      <c r="K95" s="93"/>
      <c r="L95" s="139">
        <v>8000</v>
      </c>
      <c r="M95" s="139"/>
      <c r="N95" s="93"/>
      <c r="O95" s="93"/>
      <c r="P95" s="93"/>
      <c r="Q95" s="139">
        <v>8000</v>
      </c>
      <c r="R95" s="139"/>
      <c r="S95" s="93"/>
      <c r="T95" s="93"/>
      <c r="U95" s="139">
        <v>8000</v>
      </c>
      <c r="V95" s="139"/>
      <c r="W95" s="93"/>
      <c r="X95" s="93"/>
      <c r="Y95" s="93"/>
      <c r="Z95" s="139">
        <v>8000</v>
      </c>
      <c r="AA95" s="139"/>
      <c r="AC95" s="24"/>
    </row>
    <row r="96" spans="2:29" x14ac:dyDescent="0.25">
      <c r="B96" s="5"/>
      <c r="C96" s="5"/>
      <c r="D96" s="5"/>
      <c r="E96" s="5"/>
      <c r="F96" s="5"/>
      <c r="G96" s="5"/>
      <c r="H96" s="5"/>
      <c r="I96" s="5"/>
      <c r="J96" s="5"/>
      <c r="K96" s="5"/>
      <c r="L96" s="5"/>
      <c r="M96" s="5"/>
      <c r="N96" s="5"/>
      <c r="O96" s="5"/>
      <c r="P96" s="5"/>
      <c r="Q96" s="6"/>
      <c r="R96" s="5"/>
      <c r="S96" s="5"/>
      <c r="T96" s="5"/>
      <c r="U96" s="5"/>
      <c r="V96" s="5"/>
      <c r="W96" s="5"/>
      <c r="X96" s="5"/>
      <c r="Y96" s="5"/>
      <c r="Z96" s="5"/>
      <c r="AA96" s="5"/>
      <c r="AB96" s="5"/>
      <c r="AC96" s="30"/>
    </row>
    <row r="97" spans="2:29" x14ac:dyDescent="0.25">
      <c r="AC97" s="24"/>
    </row>
    <row r="98" spans="2:29" x14ac:dyDescent="0.25">
      <c r="B98" s="19" t="s">
        <v>28</v>
      </c>
      <c r="C98" s="25"/>
      <c r="D98" s="25"/>
      <c r="R98" s="19" t="s">
        <v>29</v>
      </c>
      <c r="S98" s="25"/>
      <c r="T98" s="25"/>
      <c r="AC98" s="24"/>
    </row>
    <row r="99" spans="2:29" x14ac:dyDescent="0.25">
      <c r="B99" s="40" t="s">
        <v>826</v>
      </c>
      <c r="R99" s="40" t="s">
        <v>827</v>
      </c>
      <c r="AC99" s="24"/>
    </row>
    <row r="100" spans="2:29" x14ac:dyDescent="0.25">
      <c r="AC100" s="24"/>
    </row>
    <row r="101" spans="2:29" x14ac:dyDescent="0.25">
      <c r="B101" s="19" t="s">
        <v>30</v>
      </c>
      <c r="C101" s="25"/>
      <c r="D101" s="25"/>
      <c r="AC101" s="24"/>
    </row>
    <row r="102" spans="2:29" x14ac:dyDescent="0.25">
      <c r="B102">
        <v>1</v>
      </c>
      <c r="AC102" s="24"/>
    </row>
    <row r="103" spans="2:29" x14ac:dyDescent="0.25">
      <c r="AC103" s="24"/>
    </row>
    <row r="104" spans="2:29" x14ac:dyDescent="0.25">
      <c r="B104" s="19" t="s">
        <v>31</v>
      </c>
      <c r="C104" s="25"/>
      <c r="D104" s="25"/>
      <c r="AC104" s="24"/>
    </row>
    <row r="105" spans="2:29" x14ac:dyDescent="0.25">
      <c r="B105">
        <v>12</v>
      </c>
      <c r="AC105" s="24"/>
    </row>
    <row r="106" spans="2:29" x14ac:dyDescent="0.25">
      <c r="AC106" s="24"/>
    </row>
    <row r="107" spans="2:29" x14ac:dyDescent="0.25">
      <c r="B107" s="19" t="s">
        <v>32</v>
      </c>
      <c r="C107" s="25"/>
      <c r="D107" s="25"/>
      <c r="E107" s="25"/>
      <c r="AC107" s="24"/>
    </row>
    <row r="108" spans="2:29" x14ac:dyDescent="0.25">
      <c r="AC108" s="24"/>
    </row>
    <row r="109" spans="2:29" x14ac:dyDescent="0.25">
      <c r="B109" s="19" t="s">
        <v>33</v>
      </c>
      <c r="C109" s="25"/>
      <c r="G109" s="19" t="s">
        <v>34</v>
      </c>
      <c r="H109" s="25"/>
      <c r="L109" s="19" t="s">
        <v>35</v>
      </c>
      <c r="M109" s="25"/>
      <c r="Q109" s="19" t="s">
        <v>36</v>
      </c>
      <c r="R109" s="25"/>
      <c r="U109" s="19" t="s">
        <v>37</v>
      </c>
      <c r="V109" s="25"/>
      <c r="Z109" s="19" t="s">
        <v>38</v>
      </c>
      <c r="AA109" s="25"/>
      <c r="AC109" s="24"/>
    </row>
    <row r="110" spans="2:29" x14ac:dyDescent="0.25">
      <c r="B110">
        <v>1</v>
      </c>
      <c r="G110">
        <v>1</v>
      </c>
      <c r="L110">
        <v>1</v>
      </c>
      <c r="Q110">
        <v>1</v>
      </c>
      <c r="R110" s="2"/>
      <c r="U110">
        <v>1</v>
      </c>
      <c r="Z110">
        <v>1</v>
      </c>
      <c r="AC110" s="24"/>
    </row>
    <row r="111" spans="2:29" x14ac:dyDescent="0.25">
      <c r="B111" s="19" t="s">
        <v>39</v>
      </c>
      <c r="C111" s="25"/>
      <c r="G111" s="19" t="s">
        <v>40</v>
      </c>
      <c r="H111" s="25"/>
      <c r="L111" s="19" t="s">
        <v>41</v>
      </c>
      <c r="M111" s="25"/>
      <c r="N111" s="25"/>
      <c r="Q111" s="19" t="s">
        <v>42</v>
      </c>
      <c r="R111" s="25"/>
      <c r="U111" s="19" t="s">
        <v>43</v>
      </c>
      <c r="V111" s="25"/>
      <c r="W111" s="25"/>
      <c r="Z111" s="19" t="s">
        <v>44</v>
      </c>
      <c r="AA111" s="25"/>
      <c r="AB111" s="25"/>
      <c r="AC111" s="24"/>
    </row>
    <row r="112" spans="2:29" x14ac:dyDescent="0.25">
      <c r="B112">
        <v>1</v>
      </c>
      <c r="G112">
        <v>1</v>
      </c>
      <c r="L112">
        <v>1</v>
      </c>
      <c r="Q112">
        <v>1</v>
      </c>
      <c r="U112">
        <v>1</v>
      </c>
      <c r="Z112">
        <v>1</v>
      </c>
      <c r="AC112" s="24"/>
    </row>
  </sheetData>
  <mergeCells count="14">
    <mergeCell ref="Z95:AA95"/>
    <mergeCell ref="R18:AC18"/>
    <mergeCell ref="B86:C86"/>
    <mergeCell ref="B92:C92"/>
    <mergeCell ref="G92:H92"/>
    <mergeCell ref="L92:M92"/>
    <mergeCell ref="Q92:R92"/>
    <mergeCell ref="U92:V92"/>
    <mergeCell ref="Z92:AA92"/>
    <mergeCell ref="B95:C95"/>
    <mergeCell ref="G95:H95"/>
    <mergeCell ref="L95:M95"/>
    <mergeCell ref="Q95:R95"/>
    <mergeCell ref="U95:V95"/>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2:AC70"/>
  <sheetViews>
    <sheetView workbookViewId="0">
      <selection activeCell="AC43" sqref="AC43"/>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132</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x14ac:dyDescent="0.25">
      <c r="B9" s="133" t="s">
        <v>131</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42"/>
      <c r="AC9" s="41" t="s">
        <v>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130</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129</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3" t="s">
        <v>9</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128</v>
      </c>
      <c r="C21" s="14"/>
      <c r="D21" s="14"/>
      <c r="E21" s="14"/>
      <c r="F21" s="14"/>
      <c r="G21" s="14"/>
      <c r="H21" s="14"/>
      <c r="I21" s="14"/>
      <c r="J21" s="14"/>
      <c r="K21" s="14"/>
      <c r="L21" s="14"/>
      <c r="M21" s="14"/>
      <c r="N21" s="14"/>
      <c r="O21" s="14"/>
      <c r="P21" s="14"/>
      <c r="Q21" s="15"/>
      <c r="R21" s="13" t="s">
        <v>9</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34">
        <v>10000</v>
      </c>
    </row>
    <row r="27" spans="1:29" x14ac:dyDescent="0.25">
      <c r="B27" s="23">
        <v>214</v>
      </c>
      <c r="C27" s="23" t="s">
        <v>65</v>
      </c>
      <c r="AC27" s="34">
        <v>7000</v>
      </c>
    </row>
    <row r="28" spans="1:29" x14ac:dyDescent="0.25">
      <c r="B28" s="23">
        <v>215</v>
      </c>
      <c r="C28" s="23" t="s">
        <v>52</v>
      </c>
      <c r="AC28" s="34">
        <v>50000</v>
      </c>
    </row>
    <row r="29" spans="1:29" x14ac:dyDescent="0.25">
      <c r="B29" s="11">
        <v>261</v>
      </c>
      <c r="C29" s="11" t="s">
        <v>18</v>
      </c>
      <c r="AC29" s="34">
        <v>30000</v>
      </c>
    </row>
    <row r="30" spans="1:29" x14ac:dyDescent="0.25">
      <c r="B30" s="23">
        <v>296</v>
      </c>
      <c r="C30" s="23" t="s">
        <v>54</v>
      </c>
      <c r="AC30" s="34">
        <v>15000</v>
      </c>
    </row>
    <row r="31" spans="1:29" x14ac:dyDescent="0.25">
      <c r="B31" s="11">
        <v>329</v>
      </c>
      <c r="C31" s="11" t="s">
        <v>127</v>
      </c>
      <c r="AC31" s="34">
        <v>15000</v>
      </c>
    </row>
    <row r="32" spans="1:29" x14ac:dyDescent="0.25">
      <c r="B32" s="11">
        <v>336</v>
      </c>
      <c r="C32" s="11" t="s">
        <v>126</v>
      </c>
      <c r="AC32" s="34">
        <v>85000</v>
      </c>
    </row>
    <row r="33" spans="2:29" x14ac:dyDescent="0.25">
      <c r="B33" s="11">
        <v>355</v>
      </c>
      <c r="C33" s="11" t="s">
        <v>55</v>
      </c>
      <c r="AC33" s="34">
        <v>5500</v>
      </c>
    </row>
    <row r="34" spans="2:29" x14ac:dyDescent="0.25">
      <c r="B34" s="23">
        <v>361</v>
      </c>
      <c r="C34" s="23" t="s">
        <v>125</v>
      </c>
      <c r="AC34" s="34">
        <v>8000000</v>
      </c>
    </row>
    <row r="35" spans="2:29" x14ac:dyDescent="0.25">
      <c r="B35" s="11">
        <v>363</v>
      </c>
      <c r="C35" s="11" t="s">
        <v>112</v>
      </c>
      <c r="AC35" s="34">
        <v>100000</v>
      </c>
    </row>
    <row r="36" spans="2:29" x14ac:dyDescent="0.25">
      <c r="B36" s="11">
        <v>366</v>
      </c>
      <c r="C36" s="11" t="s">
        <v>124</v>
      </c>
      <c r="AC36" s="34">
        <v>2500000</v>
      </c>
    </row>
    <row r="37" spans="2:29" x14ac:dyDescent="0.25">
      <c r="B37" s="11">
        <v>369</v>
      </c>
      <c r="C37" s="11" t="s">
        <v>123</v>
      </c>
      <c r="AC37" s="34">
        <v>50000</v>
      </c>
    </row>
    <row r="38" spans="2:29" x14ac:dyDescent="0.25">
      <c r="B38" s="11">
        <v>381</v>
      </c>
      <c r="C38" s="23" t="s">
        <v>122</v>
      </c>
      <c r="AC38" s="34">
        <v>300000</v>
      </c>
    </row>
    <row r="39" spans="2:29" x14ac:dyDescent="0.25">
      <c r="B39" s="11">
        <v>382</v>
      </c>
      <c r="C39" s="11" t="s">
        <v>113</v>
      </c>
      <c r="AC39" s="34">
        <v>500000</v>
      </c>
    </row>
    <row r="40" spans="2:29" x14ac:dyDescent="0.25">
      <c r="B40" s="11">
        <v>512</v>
      </c>
      <c r="C40" s="11" t="s">
        <v>116</v>
      </c>
      <c r="AC40" s="34">
        <v>15000</v>
      </c>
    </row>
    <row r="41" spans="2:29" x14ac:dyDescent="0.25">
      <c r="B41" s="11">
        <v>521</v>
      </c>
      <c r="C41" s="11" t="s">
        <v>121</v>
      </c>
      <c r="AC41" s="34">
        <v>13000</v>
      </c>
    </row>
    <row r="43" spans="2:29" x14ac:dyDescent="0.25">
      <c r="AA43" s="25"/>
      <c r="AB43" s="26" t="s">
        <v>27</v>
      </c>
      <c r="AC43" s="27">
        <f>SUM(AC26:AC41)</f>
        <v>11695500</v>
      </c>
    </row>
    <row r="44" spans="2:29" x14ac:dyDescent="0.25">
      <c r="X44" s="132"/>
      <c r="Y44" s="132"/>
      <c r="Z44" s="132"/>
      <c r="AA44" s="132"/>
      <c r="AB44" s="132"/>
      <c r="AC44" s="29"/>
    </row>
    <row r="45" spans="2:29" x14ac:dyDescent="0.25">
      <c r="B45" s="5"/>
      <c r="C45" s="5"/>
      <c r="D45" s="5"/>
      <c r="E45" s="5"/>
      <c r="F45" s="5"/>
      <c r="G45" s="5"/>
      <c r="H45" s="5"/>
      <c r="I45" s="5"/>
      <c r="J45" s="5"/>
      <c r="K45" s="5"/>
      <c r="L45" s="5"/>
      <c r="M45" s="5"/>
      <c r="N45" s="5"/>
      <c r="O45" s="5"/>
      <c r="P45" s="5"/>
      <c r="Q45" s="6"/>
      <c r="R45" s="5"/>
      <c r="S45" s="5"/>
      <c r="T45" s="5"/>
      <c r="U45" s="5"/>
      <c r="V45" s="5"/>
      <c r="W45" s="5"/>
      <c r="X45" s="5"/>
      <c r="Y45" s="5"/>
      <c r="Z45" s="5"/>
      <c r="AA45" s="5"/>
      <c r="AB45" s="5"/>
      <c r="AC45" s="30"/>
    </row>
    <row r="46" spans="2:29" x14ac:dyDescent="0.25">
      <c r="AC46" s="24"/>
    </row>
    <row r="47" spans="2:29" x14ac:dyDescent="0.25">
      <c r="B47" s="19" t="s">
        <v>28</v>
      </c>
      <c r="C47" s="25"/>
      <c r="D47" s="25"/>
      <c r="R47" s="19" t="s">
        <v>29</v>
      </c>
      <c r="S47" s="25"/>
      <c r="T47" s="25"/>
      <c r="AC47" s="24"/>
    </row>
    <row r="48" spans="2:29" x14ac:dyDescent="0.25">
      <c r="B48" s="40" t="s">
        <v>120</v>
      </c>
      <c r="R48" s="40" t="s">
        <v>119</v>
      </c>
      <c r="S48" s="32"/>
      <c r="T48" s="32"/>
      <c r="U48" s="32"/>
      <c r="V48" s="32"/>
      <c r="W48" s="32"/>
      <c r="X48" s="32"/>
      <c r="Y48" s="32"/>
      <c r="Z48" s="32"/>
      <c r="AA48" s="32"/>
      <c r="AB48" s="32"/>
      <c r="AC48" s="32"/>
    </row>
    <row r="49" spans="2:29" x14ac:dyDescent="0.25">
      <c r="AC49" s="24"/>
    </row>
    <row r="50" spans="2:29" x14ac:dyDescent="0.25">
      <c r="B50" s="19" t="s">
        <v>30</v>
      </c>
      <c r="C50" s="25"/>
      <c r="D50" s="25"/>
      <c r="AC50" s="24"/>
    </row>
    <row r="51" spans="2:29" x14ac:dyDescent="0.25">
      <c r="B51">
        <v>0</v>
      </c>
      <c r="AC51" s="24"/>
    </row>
    <row r="52" spans="2:29" x14ac:dyDescent="0.25">
      <c r="AC52" s="24"/>
    </row>
    <row r="53" spans="2:29" x14ac:dyDescent="0.25">
      <c r="B53" s="19" t="s">
        <v>31</v>
      </c>
      <c r="C53" s="25"/>
      <c r="D53" s="25"/>
      <c r="AC53" s="24"/>
    </row>
    <row r="54" spans="2:29" x14ac:dyDescent="0.25">
      <c r="B54">
        <v>100</v>
      </c>
      <c r="AC54" s="24"/>
    </row>
    <row r="55" spans="2:29" x14ac:dyDescent="0.25">
      <c r="AC55" s="24"/>
    </row>
    <row r="56" spans="2:29" x14ac:dyDescent="0.25">
      <c r="AC56" s="24"/>
    </row>
    <row r="57" spans="2:29" x14ac:dyDescent="0.25">
      <c r="AC57" s="24"/>
    </row>
    <row r="58" spans="2:29" x14ac:dyDescent="0.25">
      <c r="AC58" s="24"/>
    </row>
    <row r="59" spans="2:29" x14ac:dyDescent="0.25">
      <c r="AC59" s="24"/>
    </row>
    <row r="60" spans="2:29" x14ac:dyDescent="0.25">
      <c r="AC60" s="24"/>
    </row>
    <row r="61" spans="2:29" x14ac:dyDescent="0.25">
      <c r="B61" s="5"/>
      <c r="C61" s="5"/>
      <c r="D61" s="5"/>
      <c r="E61" s="5"/>
      <c r="F61" s="5"/>
      <c r="G61" s="5"/>
      <c r="H61" s="5"/>
      <c r="I61" s="5"/>
      <c r="J61" s="5"/>
      <c r="K61" s="5"/>
      <c r="L61" s="5"/>
      <c r="M61" s="5"/>
      <c r="N61" s="5"/>
      <c r="O61" s="5"/>
      <c r="P61" s="5"/>
      <c r="Q61" s="6"/>
      <c r="R61" s="5"/>
      <c r="S61" s="5"/>
      <c r="T61" s="5"/>
      <c r="U61" s="5"/>
      <c r="V61" s="5"/>
      <c r="W61" s="5"/>
      <c r="X61" s="5"/>
      <c r="Y61" s="5"/>
      <c r="Z61" s="5"/>
      <c r="AA61" s="5"/>
      <c r="AB61" s="5"/>
      <c r="AC61" s="30"/>
    </row>
    <row r="62" spans="2:29" x14ac:dyDescent="0.25">
      <c r="AC62" s="24"/>
    </row>
    <row r="63" spans="2:29" x14ac:dyDescent="0.25">
      <c r="B63" s="19" t="s">
        <v>32</v>
      </c>
      <c r="C63" s="25"/>
      <c r="D63" s="25"/>
      <c r="E63" s="25"/>
      <c r="AC63" s="24"/>
    </row>
    <row r="64" spans="2:29" x14ac:dyDescent="0.25">
      <c r="AC64" s="24"/>
    </row>
    <row r="65" spans="2:29" x14ac:dyDescent="0.25">
      <c r="AC65" s="24"/>
    </row>
    <row r="66" spans="2:29" x14ac:dyDescent="0.25">
      <c r="B66" s="19" t="s">
        <v>33</v>
      </c>
      <c r="C66" s="25"/>
      <c r="G66" s="19" t="s">
        <v>34</v>
      </c>
      <c r="H66" s="25"/>
      <c r="L66" s="19" t="s">
        <v>35</v>
      </c>
      <c r="M66" s="25"/>
      <c r="Q66" s="19" t="s">
        <v>36</v>
      </c>
      <c r="R66" s="25"/>
      <c r="U66" s="19" t="s">
        <v>37</v>
      </c>
      <c r="V66" s="25"/>
      <c r="Z66" s="19" t="s">
        <v>38</v>
      </c>
      <c r="AA66" s="25"/>
      <c r="AC66" s="24"/>
    </row>
    <row r="67" spans="2:29" x14ac:dyDescent="0.25">
      <c r="B67">
        <v>10</v>
      </c>
      <c r="G67">
        <v>8</v>
      </c>
      <c r="L67">
        <v>8</v>
      </c>
      <c r="Q67">
        <v>8</v>
      </c>
      <c r="R67" s="2"/>
      <c r="U67">
        <v>8</v>
      </c>
      <c r="Z67">
        <v>8</v>
      </c>
      <c r="AC67" s="24"/>
    </row>
    <row r="68" spans="2:29" x14ac:dyDescent="0.25">
      <c r="Q68"/>
      <c r="AC68" s="24"/>
    </row>
    <row r="69" spans="2:29" x14ac:dyDescent="0.25">
      <c r="B69" s="19" t="s">
        <v>39</v>
      </c>
      <c r="C69" s="25"/>
      <c r="G69" s="19" t="s">
        <v>40</v>
      </c>
      <c r="H69" s="25"/>
      <c r="L69" s="19" t="s">
        <v>41</v>
      </c>
      <c r="M69" s="25"/>
      <c r="N69" s="25"/>
      <c r="Q69" s="19" t="s">
        <v>42</v>
      </c>
      <c r="R69" s="25"/>
      <c r="U69" s="19" t="s">
        <v>43</v>
      </c>
      <c r="V69" s="25"/>
      <c r="W69" s="25"/>
      <c r="Z69" s="19" t="s">
        <v>44</v>
      </c>
      <c r="AA69" s="25"/>
      <c r="AB69" s="25"/>
      <c r="AC69" s="24"/>
    </row>
    <row r="70" spans="2:29" x14ac:dyDescent="0.25">
      <c r="B70">
        <v>8</v>
      </c>
      <c r="G70">
        <v>8</v>
      </c>
      <c r="L70">
        <v>8</v>
      </c>
      <c r="Q70">
        <v>8</v>
      </c>
      <c r="U70">
        <v>8</v>
      </c>
      <c r="Z70">
        <v>10</v>
      </c>
    </row>
  </sheetData>
  <mergeCells count="2">
    <mergeCell ref="B9:AA9"/>
    <mergeCell ref="X44:AB44"/>
  </mergeCells>
  <printOptions horizontalCentered="1"/>
  <pageMargins left="0.19685039370078741" right="0.19685039370078741" top="0.39370078740157483" bottom="0.39370078740157483" header="0.31496062992125984" footer="0.31496062992125984"/>
  <pageSetup scale="85"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0"/>
  <dimension ref="A2:AC91"/>
  <sheetViews>
    <sheetView topLeftCell="A40"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x14ac:dyDescent="0.25">
      <c r="B3" s="13" t="s">
        <v>828</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828</v>
      </c>
      <c r="C9" s="14"/>
      <c r="D9" s="14"/>
      <c r="E9" s="14"/>
      <c r="F9" s="14"/>
      <c r="G9" s="14"/>
      <c r="H9" s="14"/>
      <c r="I9" s="14"/>
      <c r="J9" s="14"/>
      <c r="K9" s="14"/>
      <c r="L9" s="14"/>
      <c r="M9" s="14"/>
      <c r="N9" s="14"/>
      <c r="O9" s="14"/>
      <c r="P9" s="14"/>
      <c r="Q9" s="15"/>
      <c r="R9" s="14"/>
      <c r="S9" s="14"/>
      <c r="T9" s="14"/>
      <c r="U9" s="14"/>
      <c r="V9" s="14"/>
      <c r="W9" s="14"/>
      <c r="X9" s="14"/>
      <c r="Y9" s="14"/>
      <c r="Z9" s="14"/>
      <c r="AA9" s="14"/>
      <c r="AB9" s="14"/>
      <c r="AC9" s="63"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829</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830</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3" t="s">
        <v>831</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210</v>
      </c>
      <c r="C21" s="14"/>
      <c r="D21" s="14"/>
      <c r="E21" s="14"/>
      <c r="F21" s="14"/>
      <c r="G21" s="14"/>
      <c r="H21" s="14"/>
      <c r="I21" s="14"/>
      <c r="J21" s="14"/>
      <c r="K21" s="14"/>
      <c r="L21" s="14"/>
      <c r="M21" s="14"/>
      <c r="N21" s="14"/>
      <c r="O21" s="14"/>
      <c r="P21" s="14"/>
      <c r="Q21" s="15"/>
      <c r="R21" s="13" t="s">
        <v>832</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37">
        <v>26000</v>
      </c>
    </row>
    <row r="27" spans="1:29" x14ac:dyDescent="0.25">
      <c r="B27" s="23">
        <v>216</v>
      </c>
      <c r="C27" s="23" t="s">
        <v>53</v>
      </c>
      <c r="AC27" s="37">
        <f>50000+500000</f>
        <v>550000</v>
      </c>
    </row>
    <row r="28" spans="1:29" x14ac:dyDescent="0.25">
      <c r="B28" s="23">
        <v>217</v>
      </c>
      <c r="C28" s="23" t="s">
        <v>188</v>
      </c>
      <c r="AC28" s="37">
        <v>0</v>
      </c>
    </row>
    <row r="29" spans="1:29" x14ac:dyDescent="0.25">
      <c r="B29" s="23">
        <v>242</v>
      </c>
      <c r="C29" s="23" t="s">
        <v>369</v>
      </c>
      <c r="AC29" s="37">
        <v>10000</v>
      </c>
    </row>
    <row r="30" spans="1:29" x14ac:dyDescent="0.25">
      <c r="B30" s="23">
        <v>243</v>
      </c>
      <c r="C30" s="23" t="s">
        <v>288</v>
      </c>
      <c r="AC30" s="37">
        <v>49999.999999999993</v>
      </c>
    </row>
    <row r="31" spans="1:29" x14ac:dyDescent="0.25">
      <c r="B31" s="23">
        <v>247</v>
      </c>
      <c r="C31" s="23" t="s">
        <v>230</v>
      </c>
      <c r="AC31" s="37">
        <v>5000</v>
      </c>
    </row>
    <row r="32" spans="1:29" x14ac:dyDescent="0.25">
      <c r="B32" s="11">
        <v>249</v>
      </c>
      <c r="C32" s="11" t="s">
        <v>166</v>
      </c>
      <c r="AC32" s="37">
        <v>15000</v>
      </c>
    </row>
    <row r="33" spans="2:29" x14ac:dyDescent="0.25">
      <c r="B33" s="11">
        <v>261</v>
      </c>
      <c r="C33" s="11" t="s">
        <v>18</v>
      </c>
      <c r="AC33" s="37">
        <f>500000+700000+1000000</f>
        <v>2200000</v>
      </c>
    </row>
    <row r="34" spans="2:29" x14ac:dyDescent="0.25">
      <c r="B34" s="23">
        <v>272</v>
      </c>
      <c r="C34" s="23" t="s">
        <v>291</v>
      </c>
      <c r="AC34" s="37">
        <v>30000</v>
      </c>
    </row>
    <row r="35" spans="2:29" x14ac:dyDescent="0.25">
      <c r="B35" s="11">
        <v>291</v>
      </c>
      <c r="C35" s="23" t="s">
        <v>282</v>
      </c>
      <c r="AC35" s="37">
        <v>20000</v>
      </c>
    </row>
    <row r="36" spans="2:29" x14ac:dyDescent="0.25">
      <c r="B36" s="23">
        <v>296</v>
      </c>
      <c r="C36" s="23" t="s">
        <v>54</v>
      </c>
      <c r="AC36" s="37">
        <v>99999.999999999985</v>
      </c>
    </row>
    <row r="37" spans="2:29" x14ac:dyDescent="0.25">
      <c r="B37" s="23">
        <v>298</v>
      </c>
      <c r="C37" s="23" t="s">
        <v>169</v>
      </c>
      <c r="AC37" s="37">
        <v>20000</v>
      </c>
    </row>
    <row r="38" spans="2:29" x14ac:dyDescent="0.25">
      <c r="B38" s="11">
        <v>326</v>
      </c>
      <c r="C38" s="11" t="s">
        <v>797</v>
      </c>
      <c r="AC38" s="37">
        <f>6450000-1000000-500000</f>
        <v>4950000</v>
      </c>
    </row>
    <row r="39" spans="2:29" x14ac:dyDescent="0.25">
      <c r="B39" s="11">
        <v>355</v>
      </c>
      <c r="C39" s="11" t="s">
        <v>55</v>
      </c>
      <c r="AC39" s="37">
        <v>20000</v>
      </c>
    </row>
    <row r="40" spans="2:29" x14ac:dyDescent="0.25">
      <c r="B40" s="23">
        <v>357</v>
      </c>
      <c r="C40" s="23" t="s">
        <v>74</v>
      </c>
      <c r="AC40" s="37">
        <v>50000</v>
      </c>
    </row>
    <row r="41" spans="2:29" x14ac:dyDescent="0.25">
      <c r="B41" s="11">
        <v>382</v>
      </c>
      <c r="C41" s="11" t="s">
        <v>113</v>
      </c>
      <c r="AC41" s="37">
        <v>100000</v>
      </c>
    </row>
    <row r="42" spans="2:29" x14ac:dyDescent="0.25">
      <c r="B42" s="11">
        <v>511</v>
      </c>
      <c r="C42" s="11" t="s">
        <v>24</v>
      </c>
      <c r="AC42" s="37">
        <v>10000</v>
      </c>
    </row>
    <row r="43" spans="2:29" x14ac:dyDescent="0.25">
      <c r="B43" s="11">
        <v>523</v>
      </c>
      <c r="C43" s="11" t="s">
        <v>143</v>
      </c>
      <c r="AC43" s="37">
        <v>1500</v>
      </c>
    </row>
    <row r="44" spans="2:29" x14ac:dyDescent="0.25">
      <c r="B44" s="11">
        <v>542</v>
      </c>
      <c r="C44" s="11" t="s">
        <v>833</v>
      </c>
      <c r="AC44" s="37">
        <v>0</v>
      </c>
    </row>
    <row r="46" spans="2:29" x14ac:dyDescent="0.25">
      <c r="AA46" s="25"/>
      <c r="AB46" s="26" t="s">
        <v>27</v>
      </c>
      <c r="AC46" s="27">
        <f>SUM(AC26:AC44)</f>
        <v>8157500</v>
      </c>
    </row>
    <row r="47" spans="2:29" x14ac:dyDescent="0.25">
      <c r="X47" s="28"/>
      <c r="Y47" s="28"/>
      <c r="Z47" s="28"/>
      <c r="AA47" s="28"/>
      <c r="AB47" s="28"/>
      <c r="AC47" s="29"/>
    </row>
    <row r="48" spans="2:29" x14ac:dyDescent="0.25">
      <c r="AC48" s="29"/>
    </row>
    <row r="49" spans="2:29" x14ac:dyDescent="0.25">
      <c r="B49" s="5"/>
      <c r="C49" s="5"/>
      <c r="D49" s="5"/>
      <c r="E49" s="5"/>
      <c r="F49" s="5"/>
      <c r="G49" s="5"/>
      <c r="H49" s="5"/>
      <c r="I49" s="5"/>
      <c r="J49" s="5"/>
      <c r="K49" s="5"/>
      <c r="L49" s="5"/>
      <c r="M49" s="5"/>
      <c r="N49" s="5"/>
      <c r="O49" s="5"/>
      <c r="P49" s="5"/>
      <c r="Q49" s="6"/>
      <c r="R49" s="5"/>
      <c r="S49" s="5"/>
      <c r="T49" s="5"/>
      <c r="U49" s="5"/>
      <c r="V49" s="5"/>
      <c r="W49" s="5"/>
      <c r="X49" s="5"/>
      <c r="Y49" s="5"/>
      <c r="Z49" s="5"/>
      <c r="AA49" s="5"/>
      <c r="AB49" s="5"/>
      <c r="AC49" s="30"/>
    </row>
    <row r="50" spans="2:29" x14ac:dyDescent="0.25">
      <c r="AC50" s="24"/>
    </row>
    <row r="51" spans="2:29" x14ac:dyDescent="0.25">
      <c r="B51" s="19" t="s">
        <v>28</v>
      </c>
      <c r="C51" s="25"/>
      <c r="D51" s="25"/>
      <c r="R51" s="19" t="s">
        <v>29</v>
      </c>
      <c r="S51" s="25"/>
      <c r="T51" s="25"/>
      <c r="AC51" s="24"/>
    </row>
    <row r="52" spans="2:29" x14ac:dyDescent="0.25">
      <c r="B52" s="40" t="s">
        <v>834</v>
      </c>
      <c r="R52" s="40" t="s">
        <v>835</v>
      </c>
      <c r="AC52" s="24"/>
    </row>
    <row r="53" spans="2:29" x14ac:dyDescent="0.25">
      <c r="AC53" s="24"/>
    </row>
    <row r="54" spans="2:29" x14ac:dyDescent="0.25">
      <c r="B54" s="19" t="s">
        <v>30</v>
      </c>
      <c r="C54" s="25"/>
      <c r="D54" s="25"/>
      <c r="AC54" s="24"/>
    </row>
    <row r="55" spans="2:29" x14ac:dyDescent="0.25">
      <c r="B55">
        <v>1</v>
      </c>
      <c r="AC55" s="24"/>
    </row>
    <row r="56" spans="2:29" x14ac:dyDescent="0.25">
      <c r="AC56" s="24"/>
    </row>
    <row r="57" spans="2:29" x14ac:dyDescent="0.25">
      <c r="B57" s="19" t="s">
        <v>31</v>
      </c>
      <c r="C57" s="25"/>
      <c r="D57" s="25"/>
      <c r="AC57" s="24"/>
    </row>
    <row r="58" spans="2:29" x14ac:dyDescent="0.25">
      <c r="B58">
        <v>72</v>
      </c>
      <c r="C58" t="s">
        <v>80</v>
      </c>
      <c r="AC58" s="24"/>
    </row>
    <row r="59" spans="2:29" x14ac:dyDescent="0.25">
      <c r="AC59" s="24"/>
    </row>
    <row r="60" spans="2:29" x14ac:dyDescent="0.25">
      <c r="B60" s="5"/>
      <c r="C60" s="5"/>
      <c r="D60" s="5"/>
      <c r="E60" s="5"/>
      <c r="F60" s="5"/>
      <c r="G60" s="5"/>
      <c r="H60" s="5"/>
      <c r="I60" s="5"/>
      <c r="J60" s="5"/>
      <c r="K60" s="5"/>
      <c r="L60" s="5"/>
      <c r="M60" s="5"/>
      <c r="N60" s="5"/>
      <c r="O60" s="5"/>
      <c r="P60" s="5"/>
      <c r="Q60" s="6"/>
      <c r="R60" s="5"/>
      <c r="S60" s="5"/>
      <c r="T60" s="5"/>
      <c r="U60" s="5"/>
      <c r="V60" s="5"/>
      <c r="W60" s="5"/>
      <c r="X60" s="5"/>
      <c r="Y60" s="5"/>
      <c r="Z60" s="5"/>
      <c r="AA60" s="5"/>
      <c r="AB60" s="5"/>
      <c r="AC60" s="30"/>
    </row>
    <row r="61" spans="2:29" x14ac:dyDescent="0.25">
      <c r="AC61" s="24"/>
    </row>
    <row r="62" spans="2:29" x14ac:dyDescent="0.25">
      <c r="B62" s="19" t="s">
        <v>32</v>
      </c>
      <c r="C62" s="25"/>
      <c r="D62" s="25"/>
      <c r="E62" s="25"/>
      <c r="AC62" s="24"/>
    </row>
    <row r="63" spans="2:29" x14ac:dyDescent="0.25">
      <c r="AC63" s="24"/>
    </row>
    <row r="64" spans="2:29" x14ac:dyDescent="0.25">
      <c r="AC64" s="24"/>
    </row>
    <row r="65" spans="2:29" x14ac:dyDescent="0.25">
      <c r="B65" s="19" t="s">
        <v>33</v>
      </c>
      <c r="C65" s="25"/>
      <c r="G65" s="19" t="s">
        <v>34</v>
      </c>
      <c r="H65" s="25"/>
      <c r="L65" s="19" t="s">
        <v>35</v>
      </c>
      <c r="M65" s="25"/>
      <c r="Q65" s="19" t="s">
        <v>36</v>
      </c>
      <c r="R65" s="25"/>
      <c r="U65" s="19" t="s">
        <v>37</v>
      </c>
      <c r="V65" s="25"/>
      <c r="Z65" s="19" t="s">
        <v>38</v>
      </c>
      <c r="AA65" s="25"/>
      <c r="AC65" s="24"/>
    </row>
    <row r="66" spans="2:29" x14ac:dyDescent="0.25">
      <c r="B66">
        <v>6</v>
      </c>
      <c r="G66">
        <v>6</v>
      </c>
      <c r="L66">
        <v>6</v>
      </c>
      <c r="Q66">
        <v>6</v>
      </c>
      <c r="R66" s="2"/>
      <c r="U66">
        <v>6</v>
      </c>
      <c r="Z66">
        <v>6</v>
      </c>
      <c r="AC66" s="24"/>
    </row>
    <row r="67" spans="2:29" x14ac:dyDescent="0.25">
      <c r="Q67"/>
      <c r="AC67" s="24"/>
    </row>
    <row r="68" spans="2:29" x14ac:dyDescent="0.25">
      <c r="B68" s="19" t="s">
        <v>39</v>
      </c>
      <c r="C68" s="25"/>
      <c r="G68" s="19" t="s">
        <v>40</v>
      </c>
      <c r="H68" s="25"/>
      <c r="L68" s="19" t="s">
        <v>41</v>
      </c>
      <c r="M68" s="25"/>
      <c r="N68" s="25"/>
      <c r="Q68" s="19" t="s">
        <v>42</v>
      </c>
      <c r="R68" s="25"/>
      <c r="U68" s="19" t="s">
        <v>43</v>
      </c>
      <c r="V68" s="25"/>
      <c r="W68" s="25"/>
      <c r="Z68" s="19" t="s">
        <v>44</v>
      </c>
      <c r="AA68" s="25"/>
      <c r="AB68" s="25"/>
      <c r="AC68" s="24"/>
    </row>
    <row r="69" spans="2:29" x14ac:dyDescent="0.25">
      <c r="B69">
        <v>6</v>
      </c>
      <c r="G69">
        <v>6</v>
      </c>
      <c r="L69">
        <v>6</v>
      </c>
      <c r="Q69">
        <v>6</v>
      </c>
      <c r="U69">
        <v>6</v>
      </c>
      <c r="Z69">
        <v>6</v>
      </c>
      <c r="AC69" s="24"/>
    </row>
    <row r="71" spans="2:29" x14ac:dyDescent="0.25">
      <c r="B71" s="5"/>
      <c r="C71" s="5"/>
      <c r="D71" s="5"/>
      <c r="E71" s="5"/>
      <c r="F71" s="5"/>
      <c r="G71" s="5"/>
      <c r="H71" s="5"/>
      <c r="I71" s="5"/>
      <c r="J71" s="5"/>
      <c r="K71" s="5"/>
      <c r="L71" s="5"/>
      <c r="M71" s="5"/>
      <c r="N71" s="5"/>
      <c r="O71" s="5"/>
      <c r="P71" s="5"/>
      <c r="Q71" s="6"/>
      <c r="R71" s="5"/>
      <c r="S71" s="5"/>
      <c r="T71" s="5"/>
      <c r="U71" s="5"/>
      <c r="V71" s="5"/>
      <c r="W71" s="5"/>
      <c r="X71" s="5"/>
      <c r="Y71" s="5"/>
      <c r="Z71" s="5"/>
      <c r="AA71" s="5"/>
      <c r="AB71" s="5"/>
      <c r="AC71" s="30"/>
    </row>
    <row r="72" spans="2:29" x14ac:dyDescent="0.25">
      <c r="AC72" s="24"/>
    </row>
    <row r="73" spans="2:29" x14ac:dyDescent="0.25">
      <c r="B73" s="19" t="s">
        <v>28</v>
      </c>
      <c r="C73" s="25"/>
      <c r="D73" s="25"/>
      <c r="R73" s="19" t="s">
        <v>29</v>
      </c>
      <c r="S73" s="25"/>
      <c r="T73" s="25"/>
      <c r="AC73" s="24"/>
    </row>
    <row r="74" spans="2:29" x14ac:dyDescent="0.25">
      <c r="B74" s="40" t="s">
        <v>836</v>
      </c>
      <c r="R74" s="40" t="s">
        <v>346</v>
      </c>
      <c r="AC74" s="24"/>
    </row>
    <row r="75" spans="2:29" x14ac:dyDescent="0.25">
      <c r="AC75" s="24"/>
    </row>
    <row r="76" spans="2:29" x14ac:dyDescent="0.25">
      <c r="B76" s="19" t="s">
        <v>30</v>
      </c>
      <c r="C76" s="25"/>
      <c r="D76" s="25"/>
      <c r="AC76" s="24"/>
    </row>
    <row r="77" spans="2:29" x14ac:dyDescent="0.25">
      <c r="B77">
        <v>1</v>
      </c>
      <c r="AC77" s="24"/>
    </row>
    <row r="78" spans="2:29" x14ac:dyDescent="0.25">
      <c r="AC78" s="24"/>
    </row>
    <row r="79" spans="2:29" x14ac:dyDescent="0.25">
      <c r="B79" s="19" t="s">
        <v>31</v>
      </c>
      <c r="C79" s="25"/>
      <c r="D79" s="25"/>
      <c r="AC79" s="24"/>
    </row>
    <row r="80" spans="2:29" x14ac:dyDescent="0.25">
      <c r="B80" s="139">
        <v>2160</v>
      </c>
      <c r="C80" s="139"/>
      <c r="AC80" s="24"/>
    </row>
    <row r="81" spans="2:29" x14ac:dyDescent="0.25">
      <c r="AC81" s="24"/>
    </row>
    <row r="82" spans="2:29" x14ac:dyDescent="0.25">
      <c r="B82" s="5"/>
      <c r="C82" s="5"/>
      <c r="D82" s="5"/>
      <c r="E82" s="5"/>
      <c r="F82" s="5"/>
      <c r="G82" s="5"/>
      <c r="H82" s="5"/>
      <c r="I82" s="5"/>
      <c r="J82" s="5"/>
      <c r="K82" s="5"/>
      <c r="L82" s="5"/>
      <c r="M82" s="5"/>
      <c r="N82" s="5"/>
      <c r="O82" s="5"/>
      <c r="P82" s="5"/>
      <c r="Q82" s="6"/>
      <c r="R82" s="5"/>
      <c r="S82" s="5"/>
      <c r="T82" s="5"/>
      <c r="U82" s="5"/>
      <c r="V82" s="5"/>
      <c r="W82" s="5"/>
      <c r="X82" s="5"/>
      <c r="Y82" s="5"/>
      <c r="Z82" s="5"/>
      <c r="AA82" s="5"/>
      <c r="AB82" s="5"/>
      <c r="AC82" s="30"/>
    </row>
    <row r="83" spans="2:29" x14ac:dyDescent="0.25">
      <c r="AC83" s="24"/>
    </row>
    <row r="84" spans="2:29" x14ac:dyDescent="0.25">
      <c r="B84" s="19" t="s">
        <v>32</v>
      </c>
      <c r="C84" s="25"/>
      <c r="D84" s="25"/>
      <c r="E84" s="25"/>
      <c r="AC84" s="24"/>
    </row>
    <row r="85" spans="2:29" x14ac:dyDescent="0.25">
      <c r="AC85" s="24"/>
    </row>
    <row r="86" spans="2:29" x14ac:dyDescent="0.25">
      <c r="AC86" s="24"/>
    </row>
    <row r="87" spans="2:29" x14ac:dyDescent="0.25">
      <c r="B87" s="19" t="s">
        <v>33</v>
      </c>
      <c r="C87" s="25"/>
      <c r="G87" s="19" t="s">
        <v>34</v>
      </c>
      <c r="H87" s="25"/>
      <c r="L87" s="19" t="s">
        <v>35</v>
      </c>
      <c r="M87" s="25"/>
      <c r="Q87" s="19" t="s">
        <v>36</v>
      </c>
      <c r="R87" s="25"/>
      <c r="U87" s="19" t="s">
        <v>37</v>
      </c>
      <c r="V87" s="25"/>
      <c r="Z87" s="19" t="s">
        <v>38</v>
      </c>
      <c r="AA87" s="25"/>
      <c r="AC87" s="24"/>
    </row>
    <row r="88" spans="2:29" x14ac:dyDescent="0.25">
      <c r="B88" s="93">
        <v>180</v>
      </c>
      <c r="G88" s="93">
        <v>180</v>
      </c>
      <c r="L88" s="93">
        <v>180</v>
      </c>
      <c r="Q88" s="93">
        <v>180</v>
      </c>
      <c r="R88" s="2"/>
      <c r="U88" s="93">
        <v>180</v>
      </c>
      <c r="Z88" s="93">
        <v>180</v>
      </c>
      <c r="AC88" s="24"/>
    </row>
    <row r="89" spans="2:29" x14ac:dyDescent="0.25">
      <c r="Q89"/>
      <c r="AC89" s="24"/>
    </row>
    <row r="90" spans="2:29" x14ac:dyDescent="0.25">
      <c r="B90" s="19" t="s">
        <v>39</v>
      </c>
      <c r="C90" s="25"/>
      <c r="G90" s="19" t="s">
        <v>40</v>
      </c>
      <c r="H90" s="25"/>
      <c r="L90" s="19" t="s">
        <v>41</v>
      </c>
      <c r="M90" s="25"/>
      <c r="N90" s="25"/>
      <c r="Q90" s="19" t="s">
        <v>42</v>
      </c>
      <c r="R90" s="25"/>
      <c r="U90" s="19" t="s">
        <v>43</v>
      </c>
      <c r="V90" s="25"/>
      <c r="W90" s="25"/>
      <c r="Z90" s="19" t="s">
        <v>44</v>
      </c>
      <c r="AA90" s="25"/>
      <c r="AB90" s="25"/>
      <c r="AC90" s="24"/>
    </row>
    <row r="91" spans="2:29" x14ac:dyDescent="0.25">
      <c r="B91" s="93">
        <v>180</v>
      </c>
      <c r="G91" s="93">
        <v>180</v>
      </c>
      <c r="L91" s="93">
        <v>180</v>
      </c>
      <c r="Q91" s="93">
        <v>180</v>
      </c>
      <c r="U91" s="93">
        <v>180</v>
      </c>
      <c r="Z91" s="93">
        <v>180</v>
      </c>
      <c r="AC91" s="24"/>
    </row>
  </sheetData>
  <mergeCells count="1">
    <mergeCell ref="B80:C80"/>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1"/>
  <dimension ref="A2:AC92"/>
  <sheetViews>
    <sheetView topLeftCell="A25"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x14ac:dyDescent="0.25">
      <c r="B3" s="7" t="s">
        <v>837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837</v>
      </c>
      <c r="C9" s="14"/>
      <c r="D9" s="14"/>
      <c r="E9" s="14"/>
      <c r="F9" s="14"/>
      <c r="G9" s="14"/>
      <c r="H9" s="14"/>
      <c r="I9" s="14"/>
      <c r="J9" s="14"/>
      <c r="K9" s="14"/>
      <c r="L9" s="14"/>
      <c r="M9" s="14"/>
      <c r="N9" s="14"/>
      <c r="O9" s="14"/>
      <c r="P9" s="14"/>
      <c r="Q9" s="15"/>
      <c r="R9" s="14"/>
      <c r="S9" s="14"/>
      <c r="T9" s="14"/>
      <c r="U9" s="14"/>
      <c r="V9" s="14"/>
      <c r="W9" s="14"/>
      <c r="X9" s="14"/>
      <c r="Y9" s="14"/>
      <c r="Z9" s="14"/>
      <c r="AA9" s="14"/>
      <c r="AB9" s="14"/>
      <c r="AC9" s="59"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7" t="s">
        <v>838</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7" t="s">
        <v>839</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7" t="s">
        <v>840</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7" t="s">
        <v>50</v>
      </c>
      <c r="C21" s="14"/>
      <c r="D21" s="14"/>
      <c r="E21" s="14"/>
      <c r="F21" s="14"/>
      <c r="G21" s="14"/>
      <c r="H21" s="14"/>
      <c r="I21" s="14"/>
      <c r="J21" s="14"/>
      <c r="K21" s="14"/>
      <c r="L21" s="14"/>
      <c r="M21" s="14"/>
      <c r="N21" s="14"/>
      <c r="O21" s="14"/>
      <c r="P21" s="14"/>
      <c r="Q21" s="15"/>
      <c r="R21" s="7" t="s">
        <v>841</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f>15000-10000</f>
        <v>5000</v>
      </c>
    </row>
    <row r="27" spans="1:29" x14ac:dyDescent="0.25">
      <c r="B27" s="23">
        <v>216</v>
      </c>
      <c r="C27" s="23" t="s">
        <v>53</v>
      </c>
      <c r="AC27" s="24">
        <f>15000-10000</f>
        <v>5000</v>
      </c>
    </row>
    <row r="28" spans="1:29" x14ac:dyDescent="0.25">
      <c r="B28" s="23">
        <v>221</v>
      </c>
      <c r="C28" s="23" t="s">
        <v>66</v>
      </c>
      <c r="AC28" s="24">
        <v>0</v>
      </c>
    </row>
    <row r="29" spans="1:29" x14ac:dyDescent="0.25">
      <c r="B29" s="23">
        <v>241</v>
      </c>
      <c r="C29" s="23" t="s">
        <v>368</v>
      </c>
      <c r="AC29" s="24">
        <f>10000+3000</f>
        <v>13000</v>
      </c>
    </row>
    <row r="30" spans="1:29" x14ac:dyDescent="0.25">
      <c r="B30" s="23">
        <v>242</v>
      </c>
      <c r="C30" s="23" t="s">
        <v>369</v>
      </c>
      <c r="AC30" s="24">
        <f>10000+20000</f>
        <v>30000</v>
      </c>
    </row>
    <row r="31" spans="1:29" x14ac:dyDescent="0.25">
      <c r="B31" s="23">
        <v>246</v>
      </c>
      <c r="C31" s="23" t="s">
        <v>67</v>
      </c>
      <c r="AC31" s="24">
        <v>2000000.0000000002</v>
      </c>
    </row>
    <row r="32" spans="1:29" x14ac:dyDescent="0.25">
      <c r="B32" s="23">
        <v>247</v>
      </c>
      <c r="C32" s="23" t="s">
        <v>230</v>
      </c>
      <c r="AC32" s="24">
        <f>100000-55000</f>
        <v>45000</v>
      </c>
    </row>
    <row r="33" spans="2:29" x14ac:dyDescent="0.25">
      <c r="B33" s="23">
        <v>249</v>
      </c>
      <c r="C33" s="23" t="s">
        <v>166</v>
      </c>
      <c r="AC33" s="24">
        <v>5000</v>
      </c>
    </row>
    <row r="34" spans="2:29" x14ac:dyDescent="0.25">
      <c r="B34" s="11">
        <v>261</v>
      </c>
      <c r="C34" s="11" t="s">
        <v>18</v>
      </c>
      <c r="AC34" s="24">
        <f>500000-100000</f>
        <v>400000</v>
      </c>
    </row>
    <row r="35" spans="2:29" x14ac:dyDescent="0.25">
      <c r="B35" s="11">
        <v>271</v>
      </c>
      <c r="C35" s="23" t="s">
        <v>107</v>
      </c>
      <c r="AC35" s="24">
        <v>35000</v>
      </c>
    </row>
    <row r="36" spans="2:29" x14ac:dyDescent="0.25">
      <c r="B36" s="23">
        <v>272</v>
      </c>
      <c r="C36" s="23" t="s">
        <v>291</v>
      </c>
      <c r="AC36" s="24">
        <v>35000</v>
      </c>
    </row>
    <row r="37" spans="2:29" x14ac:dyDescent="0.25">
      <c r="B37" s="11">
        <v>291</v>
      </c>
      <c r="C37" s="23" t="s">
        <v>282</v>
      </c>
      <c r="AC37" s="24">
        <v>50000</v>
      </c>
    </row>
    <row r="38" spans="2:29" x14ac:dyDescent="0.25">
      <c r="B38" s="23">
        <v>296</v>
      </c>
      <c r="C38" s="23" t="s">
        <v>54</v>
      </c>
      <c r="AC38" s="24">
        <f>35000+180000</f>
        <v>215000</v>
      </c>
    </row>
    <row r="39" spans="2:29" x14ac:dyDescent="0.25">
      <c r="B39" s="23">
        <v>298</v>
      </c>
      <c r="C39" s="23" t="s">
        <v>169</v>
      </c>
      <c r="AC39" s="24">
        <v>35000</v>
      </c>
    </row>
    <row r="40" spans="2:29" x14ac:dyDescent="0.25">
      <c r="B40" s="11">
        <v>355</v>
      </c>
      <c r="C40" s="11" t="s">
        <v>55</v>
      </c>
      <c r="AC40" s="24">
        <v>50000</v>
      </c>
    </row>
    <row r="41" spans="2:29" x14ac:dyDescent="0.25">
      <c r="B41" s="11">
        <v>372</v>
      </c>
      <c r="C41" s="11" t="s">
        <v>20</v>
      </c>
      <c r="AC41" s="24">
        <v>0</v>
      </c>
    </row>
    <row r="42" spans="2:29" x14ac:dyDescent="0.25">
      <c r="B42" s="11">
        <v>375</v>
      </c>
      <c r="C42" s="11" t="s">
        <v>21</v>
      </c>
      <c r="AC42" s="24">
        <v>0</v>
      </c>
    </row>
    <row r="43" spans="2:29" x14ac:dyDescent="0.25">
      <c r="B43" s="11">
        <v>399</v>
      </c>
      <c r="C43" s="111" t="s">
        <v>842</v>
      </c>
      <c r="AC43" s="24">
        <v>30000000</v>
      </c>
    </row>
    <row r="44" spans="2:29" x14ac:dyDescent="0.25">
      <c r="B44" s="11">
        <v>511</v>
      </c>
      <c r="C44" s="11" t="s">
        <v>24</v>
      </c>
      <c r="AC44" s="24">
        <v>0</v>
      </c>
    </row>
    <row r="45" spans="2:29" x14ac:dyDescent="0.25">
      <c r="B45" s="11">
        <v>523</v>
      </c>
      <c r="C45" s="11" t="s">
        <v>143</v>
      </c>
      <c r="AC45" s="24">
        <v>1500</v>
      </c>
    </row>
    <row r="46" spans="2:29" x14ac:dyDescent="0.25">
      <c r="B46" s="11">
        <v>566</v>
      </c>
      <c r="C46" s="11" t="s">
        <v>77</v>
      </c>
      <c r="AC46" s="24">
        <v>35000</v>
      </c>
    </row>
    <row r="48" spans="2:29" x14ac:dyDescent="0.25">
      <c r="AA48" s="25"/>
      <c r="AB48" s="26" t="s">
        <v>27</v>
      </c>
      <c r="AC48" s="27">
        <f>SUM(AC26:AC46)</f>
        <v>32959500</v>
      </c>
    </row>
    <row r="49" spans="2:29" x14ac:dyDescent="0.25">
      <c r="X49" s="28"/>
      <c r="Y49" s="28"/>
      <c r="Z49" s="28"/>
      <c r="AA49" s="28"/>
      <c r="AB49" s="28"/>
      <c r="AC49" s="29" t="s">
        <v>80</v>
      </c>
    </row>
    <row r="50" spans="2:29" x14ac:dyDescent="0.25">
      <c r="B50" s="5"/>
      <c r="C50" s="5"/>
      <c r="D50" s="5"/>
      <c r="E50" s="5"/>
      <c r="F50" s="5"/>
      <c r="G50" s="5"/>
      <c r="H50" s="5"/>
      <c r="I50" s="5"/>
      <c r="J50" s="5"/>
      <c r="K50" s="5"/>
      <c r="L50" s="5"/>
      <c r="M50" s="5"/>
      <c r="N50" s="5"/>
      <c r="O50" s="5"/>
      <c r="P50" s="5"/>
      <c r="Q50" s="6"/>
      <c r="R50" s="5"/>
      <c r="S50" s="5"/>
      <c r="T50" s="5"/>
      <c r="U50" s="5"/>
      <c r="V50" s="5"/>
      <c r="W50" s="5"/>
      <c r="X50" s="5"/>
      <c r="Y50" s="5"/>
      <c r="Z50" s="5"/>
      <c r="AA50" s="5"/>
      <c r="AB50" s="5"/>
      <c r="AC50" s="30"/>
    </row>
    <row r="51" spans="2:29" x14ac:dyDescent="0.25">
      <c r="AC51" s="24"/>
    </row>
    <row r="52" spans="2:29" x14ac:dyDescent="0.25">
      <c r="B52" s="19" t="s">
        <v>28</v>
      </c>
      <c r="C52" s="25"/>
      <c r="D52" s="25"/>
      <c r="R52" s="19" t="s">
        <v>29</v>
      </c>
      <c r="S52" s="25"/>
      <c r="T52" s="25"/>
      <c r="AC52" s="24"/>
    </row>
    <row r="53" spans="2:29" x14ac:dyDescent="0.25">
      <c r="B53" s="40" t="s">
        <v>843</v>
      </c>
      <c r="R53" s="40" t="s">
        <v>844</v>
      </c>
      <c r="AC53" s="24"/>
    </row>
    <row r="54" spans="2:29" x14ac:dyDescent="0.25">
      <c r="AC54" s="24"/>
    </row>
    <row r="55" spans="2:29" x14ac:dyDescent="0.25">
      <c r="B55" s="19" t="s">
        <v>30</v>
      </c>
      <c r="C55" s="25"/>
      <c r="D55" s="25"/>
      <c r="AC55" s="24"/>
    </row>
    <row r="56" spans="2:29" x14ac:dyDescent="0.25">
      <c r="B56">
        <v>1</v>
      </c>
      <c r="AC56" s="24"/>
    </row>
    <row r="57" spans="2:29" x14ac:dyDescent="0.25">
      <c r="AC57" s="24"/>
    </row>
    <row r="58" spans="2:29" x14ac:dyDescent="0.25">
      <c r="B58" s="19" t="s">
        <v>31</v>
      </c>
      <c r="C58" s="25"/>
      <c r="D58" s="25"/>
      <c r="AC58" s="24"/>
    </row>
    <row r="59" spans="2:29" x14ac:dyDescent="0.25">
      <c r="B59">
        <v>40</v>
      </c>
      <c r="C59" t="s">
        <v>80</v>
      </c>
      <c r="AC59" s="24"/>
    </row>
    <row r="60" spans="2:29" x14ac:dyDescent="0.25">
      <c r="AC60" s="24"/>
    </row>
    <row r="61" spans="2:29" x14ac:dyDescent="0.25">
      <c r="B61" s="5"/>
      <c r="C61" s="5"/>
      <c r="D61" s="5"/>
      <c r="E61" s="5"/>
      <c r="F61" s="5"/>
      <c r="G61" s="5"/>
      <c r="H61" s="5"/>
      <c r="I61" s="5"/>
      <c r="J61" s="5"/>
      <c r="K61" s="5"/>
      <c r="L61" s="5"/>
      <c r="M61" s="5"/>
      <c r="N61" s="5"/>
      <c r="O61" s="5"/>
      <c r="P61" s="5"/>
      <c r="Q61" s="6"/>
      <c r="R61" s="5"/>
      <c r="S61" s="5"/>
      <c r="T61" s="5"/>
      <c r="U61" s="5"/>
      <c r="V61" s="5"/>
      <c r="W61" s="5"/>
      <c r="X61" s="5"/>
      <c r="Y61" s="5"/>
      <c r="Z61" s="5"/>
      <c r="AA61" s="5"/>
      <c r="AB61" s="5"/>
      <c r="AC61" s="30"/>
    </row>
    <row r="62" spans="2:29" x14ac:dyDescent="0.25">
      <c r="AC62" s="24"/>
    </row>
    <row r="63" spans="2:29" x14ac:dyDescent="0.25">
      <c r="B63" s="19" t="s">
        <v>32</v>
      </c>
      <c r="C63" s="25"/>
      <c r="D63" s="25"/>
      <c r="E63" s="25"/>
      <c r="AC63" s="24"/>
    </row>
    <row r="64" spans="2:29" x14ac:dyDescent="0.25">
      <c r="AC64" s="24"/>
    </row>
    <row r="65" spans="2:29" x14ac:dyDescent="0.25">
      <c r="AC65" s="24"/>
    </row>
    <row r="66" spans="2:29" x14ac:dyDescent="0.25">
      <c r="B66" s="19" t="s">
        <v>33</v>
      </c>
      <c r="C66" s="25"/>
      <c r="G66" s="19" t="s">
        <v>34</v>
      </c>
      <c r="H66" s="25"/>
      <c r="L66" s="19" t="s">
        <v>35</v>
      </c>
      <c r="M66" s="25"/>
      <c r="Q66" s="19" t="s">
        <v>36</v>
      </c>
      <c r="R66" s="25"/>
      <c r="U66" s="19" t="s">
        <v>37</v>
      </c>
      <c r="V66" s="25"/>
      <c r="Z66" s="19" t="s">
        <v>38</v>
      </c>
      <c r="AA66" s="25"/>
      <c r="AC66" s="24"/>
    </row>
    <row r="67" spans="2:29" x14ac:dyDescent="0.25">
      <c r="B67">
        <v>3</v>
      </c>
      <c r="G67">
        <v>3</v>
      </c>
      <c r="L67">
        <v>3</v>
      </c>
      <c r="Q67">
        <v>3</v>
      </c>
      <c r="R67" s="2"/>
      <c r="U67">
        <v>3</v>
      </c>
      <c r="Z67">
        <v>3</v>
      </c>
      <c r="AC67" s="24"/>
    </row>
    <row r="68" spans="2:29" x14ac:dyDescent="0.25">
      <c r="Q68"/>
      <c r="AC68" s="24"/>
    </row>
    <row r="69" spans="2:29" x14ac:dyDescent="0.25">
      <c r="B69" s="19" t="s">
        <v>39</v>
      </c>
      <c r="C69" s="25"/>
      <c r="G69" s="19" t="s">
        <v>40</v>
      </c>
      <c r="H69" s="25"/>
      <c r="L69" s="19" t="s">
        <v>41</v>
      </c>
      <c r="M69" s="25"/>
      <c r="N69" s="25"/>
      <c r="Q69" s="19" t="s">
        <v>42</v>
      </c>
      <c r="R69" s="25"/>
      <c r="U69" s="19" t="s">
        <v>43</v>
      </c>
      <c r="V69" s="25"/>
      <c r="W69" s="25"/>
      <c r="Z69" s="19" t="s">
        <v>44</v>
      </c>
      <c r="AA69" s="25"/>
      <c r="AB69" s="25"/>
      <c r="AC69" s="24"/>
    </row>
    <row r="70" spans="2:29" x14ac:dyDescent="0.25">
      <c r="B70">
        <v>3</v>
      </c>
      <c r="G70">
        <v>3</v>
      </c>
      <c r="L70">
        <v>3</v>
      </c>
      <c r="Q70">
        <v>3</v>
      </c>
      <c r="U70">
        <v>3</v>
      </c>
      <c r="Z70">
        <v>3</v>
      </c>
      <c r="AC70" s="24"/>
    </row>
    <row r="72" spans="2:29" x14ac:dyDescent="0.25">
      <c r="B72" s="5"/>
      <c r="C72" s="5"/>
      <c r="D72" s="5"/>
      <c r="E72" s="5"/>
      <c r="F72" s="5"/>
      <c r="G72" s="5"/>
      <c r="H72" s="5"/>
      <c r="I72" s="5"/>
      <c r="J72" s="5"/>
      <c r="K72" s="5"/>
      <c r="L72" s="5"/>
      <c r="M72" s="5"/>
      <c r="N72" s="5"/>
      <c r="O72" s="5"/>
      <c r="P72" s="5"/>
      <c r="Q72" s="6"/>
      <c r="R72" s="5"/>
      <c r="S72" s="5"/>
      <c r="T72" s="5"/>
      <c r="U72" s="5"/>
      <c r="V72" s="5"/>
      <c r="W72" s="5"/>
      <c r="X72" s="5"/>
      <c r="Y72" s="5"/>
      <c r="Z72" s="5"/>
      <c r="AA72" s="5"/>
      <c r="AB72" s="5"/>
      <c r="AC72" s="30"/>
    </row>
    <row r="73" spans="2:29" x14ac:dyDescent="0.25">
      <c r="AC73" s="24"/>
    </row>
    <row r="74" spans="2:29" x14ac:dyDescent="0.25">
      <c r="B74" s="19" t="s">
        <v>28</v>
      </c>
      <c r="C74" s="25"/>
      <c r="D74" s="25"/>
      <c r="R74" s="19" t="s">
        <v>29</v>
      </c>
      <c r="S74" s="25"/>
      <c r="T74" s="25"/>
      <c r="AC74" s="24"/>
    </row>
    <row r="75" spans="2:29" x14ac:dyDescent="0.25">
      <c r="B75" s="40" t="s">
        <v>845</v>
      </c>
      <c r="R75" s="40" t="s">
        <v>846</v>
      </c>
      <c r="AC75" s="24"/>
    </row>
    <row r="76" spans="2:29" x14ac:dyDescent="0.25">
      <c r="AC76" s="24"/>
    </row>
    <row r="77" spans="2:29" x14ac:dyDescent="0.25">
      <c r="B77" s="19" t="s">
        <v>30</v>
      </c>
      <c r="C77" s="25"/>
      <c r="D77" s="25"/>
      <c r="AC77" s="24"/>
    </row>
    <row r="78" spans="2:29" x14ac:dyDescent="0.25">
      <c r="B78">
        <v>1</v>
      </c>
      <c r="AC78" s="24"/>
    </row>
    <row r="79" spans="2:29" x14ac:dyDescent="0.25">
      <c r="AC79" s="24"/>
    </row>
    <row r="80" spans="2:29" x14ac:dyDescent="0.25">
      <c r="B80" s="19" t="s">
        <v>31</v>
      </c>
      <c r="C80" s="25"/>
      <c r="D80" s="25"/>
      <c r="AC80" s="24"/>
    </row>
    <row r="81" spans="2:29" x14ac:dyDescent="0.25">
      <c r="B81">
        <v>600</v>
      </c>
      <c r="C81" t="s">
        <v>80</v>
      </c>
      <c r="AC81" s="24"/>
    </row>
    <row r="82" spans="2:29" x14ac:dyDescent="0.25">
      <c r="AC82" s="24"/>
    </row>
    <row r="83" spans="2:29" x14ac:dyDescent="0.25">
      <c r="B83" s="5"/>
      <c r="C83" s="5"/>
      <c r="D83" s="5"/>
      <c r="E83" s="5"/>
      <c r="F83" s="5"/>
      <c r="G83" s="5"/>
      <c r="H83" s="5"/>
      <c r="I83" s="5"/>
      <c r="J83" s="5"/>
      <c r="K83" s="5"/>
      <c r="L83" s="5"/>
      <c r="M83" s="5"/>
      <c r="N83" s="5"/>
      <c r="O83" s="5"/>
      <c r="P83" s="5"/>
      <c r="Q83" s="6"/>
      <c r="R83" s="5"/>
      <c r="S83" s="5"/>
      <c r="T83" s="5"/>
      <c r="U83" s="5"/>
      <c r="V83" s="5"/>
      <c r="W83" s="5"/>
      <c r="X83" s="5"/>
      <c r="Y83" s="5"/>
      <c r="Z83" s="5"/>
      <c r="AA83" s="5"/>
      <c r="AB83" s="5"/>
      <c r="AC83" s="30"/>
    </row>
    <row r="84" spans="2:29" x14ac:dyDescent="0.25">
      <c r="AC84" s="24"/>
    </row>
    <row r="85" spans="2:29" x14ac:dyDescent="0.25">
      <c r="B85" s="19" t="s">
        <v>32</v>
      </c>
      <c r="C85" s="25"/>
      <c r="D85" s="25"/>
      <c r="E85" s="25"/>
      <c r="AC85" s="24"/>
    </row>
    <row r="86" spans="2:29" x14ac:dyDescent="0.25">
      <c r="AC86" s="24"/>
    </row>
    <row r="87" spans="2:29" x14ac:dyDescent="0.25">
      <c r="AC87" s="24"/>
    </row>
    <row r="88" spans="2:29" x14ac:dyDescent="0.25">
      <c r="B88" s="19" t="s">
        <v>33</v>
      </c>
      <c r="C88" s="25"/>
      <c r="G88" s="19" t="s">
        <v>34</v>
      </c>
      <c r="H88" s="25"/>
      <c r="L88" s="19" t="s">
        <v>35</v>
      </c>
      <c r="M88" s="25"/>
      <c r="Q88" s="19" t="s">
        <v>36</v>
      </c>
      <c r="R88" s="25"/>
      <c r="U88" s="19" t="s">
        <v>37</v>
      </c>
      <c r="V88" s="25"/>
      <c r="Z88" s="19" t="s">
        <v>38</v>
      </c>
      <c r="AA88" s="25"/>
      <c r="AC88" s="24"/>
    </row>
    <row r="89" spans="2:29" x14ac:dyDescent="0.25">
      <c r="B89">
        <v>50</v>
      </c>
      <c r="G89">
        <v>50</v>
      </c>
      <c r="L89">
        <v>50</v>
      </c>
      <c r="Q89">
        <v>50</v>
      </c>
      <c r="R89" t="s">
        <v>80</v>
      </c>
      <c r="U89">
        <v>50</v>
      </c>
      <c r="Z89">
        <v>50</v>
      </c>
      <c r="AC89" s="24"/>
    </row>
    <row r="90" spans="2:29" x14ac:dyDescent="0.25">
      <c r="Q90"/>
      <c r="AC90" s="24"/>
    </row>
    <row r="91" spans="2:29" x14ac:dyDescent="0.25">
      <c r="B91" s="19" t="s">
        <v>39</v>
      </c>
      <c r="C91" s="25"/>
      <c r="G91" s="19" t="s">
        <v>40</v>
      </c>
      <c r="H91" s="25"/>
      <c r="L91" s="19" t="s">
        <v>41</v>
      </c>
      <c r="M91" s="25"/>
      <c r="N91" s="25"/>
      <c r="Q91" s="19" t="s">
        <v>42</v>
      </c>
      <c r="R91" s="25"/>
      <c r="U91" s="19" t="s">
        <v>43</v>
      </c>
      <c r="V91" s="25"/>
      <c r="W91" s="25"/>
      <c r="Z91" s="19" t="s">
        <v>44</v>
      </c>
      <c r="AA91" s="25"/>
      <c r="AB91" s="25"/>
      <c r="AC91" s="24"/>
    </row>
    <row r="92" spans="2:29" x14ac:dyDescent="0.25">
      <c r="B92">
        <v>50</v>
      </c>
      <c r="G92">
        <v>50</v>
      </c>
      <c r="L92">
        <v>50</v>
      </c>
      <c r="Q92">
        <v>50</v>
      </c>
      <c r="U92">
        <v>50</v>
      </c>
      <c r="Z92">
        <v>50</v>
      </c>
      <c r="AC92" s="24"/>
    </row>
  </sheetData>
  <printOptions horizontalCentered="1"/>
  <pageMargins left="0.19685039370078741" right="0.19685039370078741" top="0.39370078740157483" bottom="0.39370078740157483" header="0.31496062992125984" footer="0.31496062992125984"/>
  <pageSetup scale="85"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2"/>
  <dimension ref="A2:AC90"/>
  <sheetViews>
    <sheetView topLeftCell="A22"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x14ac:dyDescent="0.25">
      <c r="B3" s="13" t="s">
        <v>847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847</v>
      </c>
      <c r="C9" s="14"/>
      <c r="D9" s="14"/>
      <c r="E9" s="14"/>
      <c r="F9" s="14"/>
      <c r="G9" s="14"/>
      <c r="H9" s="14"/>
      <c r="I9" s="14"/>
      <c r="J9" s="14"/>
      <c r="K9" s="14"/>
      <c r="L9" s="14"/>
      <c r="M9" s="14"/>
      <c r="N9" s="14"/>
      <c r="O9" s="14"/>
      <c r="P9" s="14"/>
      <c r="Q9" s="15"/>
      <c r="R9" s="14"/>
      <c r="S9" s="14"/>
      <c r="T9" s="14"/>
      <c r="U9" s="14"/>
      <c r="V9" s="14"/>
      <c r="W9" s="14"/>
      <c r="X9" s="14"/>
      <c r="Y9" s="14"/>
      <c r="Z9" s="14"/>
      <c r="AA9" s="14"/>
      <c r="AB9" s="14"/>
      <c r="AC9" s="63"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848</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849</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1.5" customHeight="1" x14ac:dyDescent="0.25">
      <c r="B18" s="33" t="s">
        <v>9</v>
      </c>
      <c r="C18" s="14"/>
      <c r="D18" s="14"/>
      <c r="E18" s="14"/>
      <c r="F18" s="14"/>
      <c r="G18" s="14"/>
      <c r="H18" s="14"/>
      <c r="I18" s="14"/>
      <c r="J18" s="14"/>
      <c r="K18" s="14"/>
      <c r="L18" s="14"/>
      <c r="M18" s="14"/>
      <c r="N18" s="14"/>
      <c r="O18" s="14"/>
      <c r="P18" s="14"/>
      <c r="Q18" s="15"/>
      <c r="R18" s="133" t="s">
        <v>850</v>
      </c>
      <c r="S18" s="133"/>
      <c r="T18" s="133"/>
      <c r="U18" s="133"/>
      <c r="V18" s="133"/>
      <c r="W18" s="133"/>
      <c r="X18" s="133"/>
      <c r="Y18" s="133"/>
      <c r="Z18" s="133"/>
      <c r="AA18" s="133"/>
      <c r="AB18" s="133"/>
      <c r="AC18" s="13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210</v>
      </c>
      <c r="C21" s="14"/>
      <c r="D21" s="14"/>
      <c r="E21" s="14"/>
      <c r="F21" s="14"/>
      <c r="G21" s="14"/>
      <c r="H21" s="14"/>
      <c r="I21" s="14"/>
      <c r="J21" s="14"/>
      <c r="K21" s="14"/>
      <c r="L21" s="14"/>
      <c r="M21" s="14"/>
      <c r="N21" s="14"/>
      <c r="O21" s="14"/>
      <c r="P21" s="14"/>
      <c r="Q21" s="15"/>
      <c r="R21" s="13" t="s">
        <v>851</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0</v>
      </c>
    </row>
    <row r="27" spans="1:29" x14ac:dyDescent="0.25">
      <c r="B27" s="23">
        <v>216</v>
      </c>
      <c r="C27" s="23" t="s">
        <v>53</v>
      </c>
      <c r="AC27" s="24">
        <v>5000</v>
      </c>
    </row>
    <row r="28" spans="1:29" x14ac:dyDescent="0.25">
      <c r="B28" s="23">
        <v>217</v>
      </c>
      <c r="C28" s="23" t="s">
        <v>188</v>
      </c>
      <c r="AC28" s="24">
        <v>0</v>
      </c>
    </row>
    <row r="29" spans="1:29" x14ac:dyDescent="0.25">
      <c r="B29" s="11">
        <v>248</v>
      </c>
      <c r="C29" s="11" t="s">
        <v>68</v>
      </c>
      <c r="AC29" s="24">
        <v>7000</v>
      </c>
    </row>
    <row r="30" spans="1:29" x14ac:dyDescent="0.25">
      <c r="B30" s="11">
        <v>252</v>
      </c>
      <c r="C30" s="11" t="s">
        <v>607</v>
      </c>
      <c r="AC30" s="24">
        <v>15000</v>
      </c>
    </row>
    <row r="31" spans="1:29" x14ac:dyDescent="0.25">
      <c r="B31" s="11">
        <v>256</v>
      </c>
      <c r="C31" s="11" t="s">
        <v>106</v>
      </c>
      <c r="AC31" s="24">
        <v>10000</v>
      </c>
    </row>
    <row r="32" spans="1:29" x14ac:dyDescent="0.25">
      <c r="B32" s="11">
        <v>261</v>
      </c>
      <c r="C32" s="11" t="s">
        <v>18</v>
      </c>
      <c r="AC32" s="24">
        <v>500000</v>
      </c>
    </row>
    <row r="33" spans="2:29" x14ac:dyDescent="0.25">
      <c r="B33" s="23">
        <v>272</v>
      </c>
      <c r="C33" s="23" t="s">
        <v>291</v>
      </c>
      <c r="AC33" s="24">
        <v>35000</v>
      </c>
    </row>
    <row r="34" spans="2:29" x14ac:dyDescent="0.25">
      <c r="B34" s="11">
        <v>291</v>
      </c>
      <c r="C34" s="23" t="s">
        <v>282</v>
      </c>
      <c r="AC34" s="24">
        <f>50000+15000</f>
        <v>65000</v>
      </c>
    </row>
    <row r="35" spans="2:29" x14ac:dyDescent="0.25">
      <c r="B35" s="23">
        <v>296</v>
      </c>
      <c r="C35" s="23" t="s">
        <v>54</v>
      </c>
      <c r="AC35" s="24">
        <v>100000</v>
      </c>
    </row>
    <row r="36" spans="2:29" x14ac:dyDescent="0.25">
      <c r="B36" s="23">
        <v>298</v>
      </c>
      <c r="C36" s="23" t="s">
        <v>169</v>
      </c>
      <c r="AC36" s="24">
        <f>300000+60000</f>
        <v>360000</v>
      </c>
    </row>
    <row r="37" spans="2:29" x14ac:dyDescent="0.25">
      <c r="B37" s="11">
        <v>326</v>
      </c>
      <c r="C37" s="11" t="s">
        <v>797</v>
      </c>
      <c r="AC37" s="24">
        <v>257608.00000000003</v>
      </c>
    </row>
    <row r="38" spans="2:29" x14ac:dyDescent="0.25">
      <c r="B38" s="11">
        <v>355</v>
      </c>
      <c r="C38" s="11" t="s">
        <v>55</v>
      </c>
      <c r="AC38" s="24">
        <v>50000</v>
      </c>
    </row>
    <row r="39" spans="2:29" x14ac:dyDescent="0.25">
      <c r="B39" s="23">
        <v>359</v>
      </c>
      <c r="C39" s="23" t="s">
        <v>203</v>
      </c>
      <c r="AC39" s="24">
        <v>35000</v>
      </c>
    </row>
    <row r="40" spans="2:29" x14ac:dyDescent="0.25">
      <c r="B40" s="11">
        <v>567</v>
      </c>
      <c r="C40" s="11" t="s">
        <v>235</v>
      </c>
      <c r="AC40" s="24">
        <v>30000</v>
      </c>
    </row>
    <row r="41" spans="2:29" x14ac:dyDescent="0.25">
      <c r="B41" s="11">
        <v>578</v>
      </c>
      <c r="C41" s="11" t="s">
        <v>852</v>
      </c>
      <c r="AC41" s="24">
        <v>50000</v>
      </c>
    </row>
    <row r="43" spans="2:29" x14ac:dyDescent="0.25">
      <c r="AA43" s="25"/>
      <c r="AB43" s="26" t="s">
        <v>27</v>
      </c>
      <c r="AC43" s="27">
        <f>SUM(AC26:AC41)</f>
        <v>1519608</v>
      </c>
    </row>
    <row r="44" spans="2:29" x14ac:dyDescent="0.25">
      <c r="X44" s="28"/>
      <c r="Y44" s="28"/>
      <c r="Z44" s="28"/>
      <c r="AA44" s="28"/>
      <c r="AB44" s="28"/>
      <c r="AC44" s="29" t="s">
        <v>80</v>
      </c>
    </row>
    <row r="45" spans="2:29" x14ac:dyDescent="0.25">
      <c r="AC45" s="29"/>
    </row>
    <row r="46" spans="2:29" x14ac:dyDescent="0.25">
      <c r="B46" s="5"/>
      <c r="C46" s="5"/>
      <c r="D46" s="5"/>
      <c r="E46" s="5"/>
      <c r="F46" s="5"/>
      <c r="G46" s="5"/>
      <c r="H46" s="5"/>
      <c r="I46" s="5"/>
      <c r="J46" s="5"/>
      <c r="K46" s="5"/>
      <c r="L46" s="5"/>
      <c r="M46" s="5"/>
      <c r="N46" s="5"/>
      <c r="O46" s="5"/>
      <c r="P46" s="5"/>
      <c r="Q46" s="6"/>
      <c r="R46" s="5"/>
      <c r="S46" s="5"/>
      <c r="T46" s="5"/>
      <c r="U46" s="5"/>
      <c r="V46" s="5"/>
      <c r="W46" s="5"/>
      <c r="X46" s="5"/>
      <c r="Y46" s="5"/>
      <c r="Z46" s="5"/>
      <c r="AA46" s="5"/>
      <c r="AB46" s="5"/>
      <c r="AC46" s="30"/>
    </row>
    <row r="47" spans="2:29" x14ac:dyDescent="0.25">
      <c r="AC47" s="24"/>
    </row>
    <row r="48" spans="2:29" x14ac:dyDescent="0.25">
      <c r="B48" s="19" t="s">
        <v>28</v>
      </c>
      <c r="C48" s="25"/>
      <c r="D48" s="25"/>
      <c r="R48" s="19" t="s">
        <v>29</v>
      </c>
      <c r="S48" s="25"/>
      <c r="T48" s="25"/>
      <c r="AC48" s="24"/>
    </row>
    <row r="49" spans="2:29" x14ac:dyDescent="0.25">
      <c r="B49" s="40" t="s">
        <v>853</v>
      </c>
      <c r="R49" s="40" t="s">
        <v>346</v>
      </c>
      <c r="AC49" s="24"/>
    </row>
    <row r="50" spans="2:29" x14ac:dyDescent="0.25">
      <c r="AC50" s="24"/>
    </row>
    <row r="51" spans="2:29" x14ac:dyDescent="0.25">
      <c r="B51" s="19" t="s">
        <v>30</v>
      </c>
      <c r="C51" s="25"/>
      <c r="D51" s="25"/>
      <c r="AC51" s="24"/>
    </row>
    <row r="52" spans="2:29" x14ac:dyDescent="0.25">
      <c r="B52">
        <v>1</v>
      </c>
      <c r="AC52" s="24"/>
    </row>
    <row r="53" spans="2:29" x14ac:dyDescent="0.25">
      <c r="AC53" s="24"/>
    </row>
    <row r="54" spans="2:29" x14ac:dyDescent="0.25">
      <c r="B54" s="19" t="s">
        <v>31</v>
      </c>
      <c r="C54" s="25"/>
      <c r="D54" s="25"/>
      <c r="AC54" s="24"/>
    </row>
    <row r="55" spans="2:29" x14ac:dyDescent="0.25">
      <c r="B55" s="139">
        <v>1680</v>
      </c>
      <c r="C55" s="139"/>
      <c r="AC55" s="24"/>
    </row>
    <row r="56" spans="2:29" x14ac:dyDescent="0.25">
      <c r="AC56" s="24"/>
    </row>
    <row r="57" spans="2:29" x14ac:dyDescent="0.25">
      <c r="AC57" s="24"/>
    </row>
    <row r="58" spans="2:29" x14ac:dyDescent="0.25">
      <c r="AC58" s="24"/>
    </row>
    <row r="59" spans="2:29" x14ac:dyDescent="0.25">
      <c r="B59" s="5"/>
      <c r="C59" s="5"/>
      <c r="D59" s="5"/>
      <c r="E59" s="5"/>
      <c r="F59" s="5"/>
      <c r="G59" s="5"/>
      <c r="H59" s="5"/>
      <c r="I59" s="5"/>
      <c r="J59" s="5"/>
      <c r="K59" s="5"/>
      <c r="L59" s="5"/>
      <c r="M59" s="5"/>
      <c r="N59" s="5"/>
      <c r="O59" s="5"/>
      <c r="P59" s="5"/>
      <c r="Q59" s="6"/>
      <c r="R59" s="5"/>
      <c r="S59" s="5"/>
      <c r="T59" s="5"/>
      <c r="U59" s="5"/>
      <c r="V59" s="5"/>
      <c r="W59" s="5"/>
      <c r="X59" s="5"/>
      <c r="Y59" s="5"/>
      <c r="Z59" s="5"/>
      <c r="AA59" s="5"/>
      <c r="AB59" s="5"/>
      <c r="AC59" s="30"/>
    </row>
    <row r="60" spans="2:29" x14ac:dyDescent="0.25">
      <c r="AC60" s="24"/>
    </row>
    <row r="61" spans="2:29" x14ac:dyDescent="0.25">
      <c r="B61" s="19" t="s">
        <v>32</v>
      </c>
      <c r="C61" s="25"/>
      <c r="D61" s="25"/>
      <c r="E61" s="25"/>
      <c r="AC61" s="24"/>
    </row>
    <row r="62" spans="2:29" x14ac:dyDescent="0.25">
      <c r="AC62" s="24"/>
    </row>
    <row r="63" spans="2:29" x14ac:dyDescent="0.25">
      <c r="AC63" s="24"/>
    </row>
    <row r="64" spans="2:29" x14ac:dyDescent="0.25">
      <c r="B64" s="19" t="s">
        <v>33</v>
      </c>
      <c r="C64" s="25"/>
      <c r="G64" s="19" t="s">
        <v>34</v>
      </c>
      <c r="H64" s="25"/>
      <c r="L64" s="19" t="s">
        <v>35</v>
      </c>
      <c r="M64" s="25"/>
      <c r="Q64" s="19" t="s">
        <v>36</v>
      </c>
      <c r="R64" s="25"/>
      <c r="U64" s="19" t="s">
        <v>37</v>
      </c>
      <c r="V64" s="25"/>
      <c r="Z64" s="19" t="s">
        <v>38</v>
      </c>
      <c r="AA64" s="25"/>
      <c r="AC64" s="24"/>
    </row>
    <row r="65" spans="2:29" x14ac:dyDescent="0.25">
      <c r="B65">
        <v>400</v>
      </c>
      <c r="G65">
        <v>250</v>
      </c>
      <c r="L65">
        <v>130</v>
      </c>
      <c r="Q65">
        <v>100</v>
      </c>
      <c r="R65" s="2"/>
      <c r="U65">
        <v>100</v>
      </c>
      <c r="Z65">
        <v>100</v>
      </c>
      <c r="AC65" s="24"/>
    </row>
    <row r="66" spans="2:29" x14ac:dyDescent="0.25">
      <c r="Q66"/>
      <c r="AC66" s="24"/>
    </row>
    <row r="67" spans="2:29" x14ac:dyDescent="0.25">
      <c r="B67" s="19" t="s">
        <v>39</v>
      </c>
      <c r="C67" s="25"/>
      <c r="G67" s="19" t="s">
        <v>40</v>
      </c>
      <c r="H67" s="25"/>
      <c r="L67" s="19" t="s">
        <v>41</v>
      </c>
      <c r="M67" s="25"/>
      <c r="N67" s="25"/>
      <c r="Q67" s="19" t="s">
        <v>42</v>
      </c>
      <c r="R67" s="25"/>
      <c r="U67" s="19" t="s">
        <v>43</v>
      </c>
      <c r="V67" s="25"/>
      <c r="W67" s="25"/>
      <c r="Z67" s="19" t="s">
        <v>44</v>
      </c>
      <c r="AA67" s="25"/>
      <c r="AB67" s="25"/>
      <c r="AC67" s="24"/>
    </row>
    <row r="68" spans="2:29" x14ac:dyDescent="0.25">
      <c r="B68">
        <v>100</v>
      </c>
      <c r="G68">
        <v>100</v>
      </c>
      <c r="L68">
        <v>100</v>
      </c>
      <c r="Q68">
        <v>100</v>
      </c>
      <c r="U68">
        <v>100</v>
      </c>
      <c r="Z68">
        <v>100</v>
      </c>
      <c r="AC68" s="24"/>
    </row>
    <row r="70" spans="2:29" x14ac:dyDescent="0.25">
      <c r="B70" s="5"/>
      <c r="C70" s="5"/>
      <c r="D70" s="5"/>
      <c r="E70" s="5"/>
      <c r="F70" s="5"/>
      <c r="G70" s="5"/>
      <c r="H70" s="5"/>
      <c r="I70" s="5"/>
      <c r="J70" s="5"/>
      <c r="K70" s="5"/>
      <c r="L70" s="5"/>
      <c r="M70" s="5"/>
      <c r="N70" s="5"/>
      <c r="O70" s="5"/>
      <c r="P70" s="5"/>
      <c r="Q70" s="6"/>
      <c r="R70" s="5"/>
      <c r="S70" s="5"/>
      <c r="T70" s="5"/>
      <c r="U70" s="5"/>
      <c r="V70" s="5"/>
      <c r="W70" s="5"/>
      <c r="X70" s="5"/>
      <c r="Y70" s="5"/>
      <c r="Z70" s="5"/>
      <c r="AA70" s="5"/>
      <c r="AB70" s="5"/>
      <c r="AC70" s="30"/>
    </row>
    <row r="71" spans="2:29" x14ac:dyDescent="0.25">
      <c r="AC71" s="24"/>
    </row>
    <row r="72" spans="2:29" x14ac:dyDescent="0.25">
      <c r="B72" s="19" t="s">
        <v>28</v>
      </c>
      <c r="C72" s="25"/>
      <c r="D72" s="25"/>
      <c r="R72" s="19" t="s">
        <v>29</v>
      </c>
      <c r="S72" s="25"/>
      <c r="T72" s="25"/>
      <c r="AC72" s="24"/>
    </row>
    <row r="73" spans="2:29" x14ac:dyDescent="0.25">
      <c r="B73" s="40" t="s">
        <v>854</v>
      </c>
      <c r="R73" s="40" t="s">
        <v>855</v>
      </c>
      <c r="AC73" s="24"/>
    </row>
    <row r="74" spans="2:29" x14ac:dyDescent="0.25">
      <c r="AC74" s="24"/>
    </row>
    <row r="75" spans="2:29" x14ac:dyDescent="0.25">
      <c r="B75" s="19" t="s">
        <v>30</v>
      </c>
      <c r="C75" s="25"/>
      <c r="D75" s="25"/>
      <c r="AC75" s="24"/>
    </row>
    <row r="76" spans="2:29" x14ac:dyDescent="0.25">
      <c r="B76">
        <v>1</v>
      </c>
      <c r="AC76" s="24"/>
    </row>
    <row r="77" spans="2:29" x14ac:dyDescent="0.25">
      <c r="AC77" s="24"/>
    </row>
    <row r="78" spans="2:29" x14ac:dyDescent="0.25">
      <c r="B78" s="19" t="s">
        <v>31</v>
      </c>
      <c r="C78" s="25"/>
      <c r="D78" s="25"/>
      <c r="AC78" s="24"/>
    </row>
    <row r="79" spans="2:29" x14ac:dyDescent="0.25">
      <c r="B79" s="139">
        <v>4200</v>
      </c>
      <c r="C79" s="139"/>
      <c r="AC79" s="24"/>
    </row>
    <row r="80" spans="2:29" x14ac:dyDescent="0.25">
      <c r="AC80" s="24"/>
    </row>
    <row r="81" spans="2:29" x14ac:dyDescent="0.25">
      <c r="B81" s="5"/>
      <c r="C81" s="5"/>
      <c r="D81" s="5"/>
      <c r="E81" s="5"/>
      <c r="F81" s="5"/>
      <c r="G81" s="5"/>
      <c r="H81" s="5"/>
      <c r="I81" s="5"/>
      <c r="J81" s="5"/>
      <c r="K81" s="5"/>
      <c r="L81" s="5"/>
      <c r="M81" s="5"/>
      <c r="N81" s="5"/>
      <c r="O81" s="5"/>
      <c r="P81" s="5"/>
      <c r="Q81" s="6"/>
      <c r="R81" s="5"/>
      <c r="S81" s="5"/>
      <c r="T81" s="5"/>
      <c r="U81" s="5"/>
      <c r="V81" s="5"/>
      <c r="W81" s="5"/>
      <c r="X81" s="5"/>
      <c r="Y81" s="5"/>
      <c r="Z81" s="5"/>
      <c r="AA81" s="5"/>
      <c r="AB81" s="5"/>
      <c r="AC81" s="30"/>
    </row>
    <row r="82" spans="2:29" x14ac:dyDescent="0.25">
      <c r="AC82" s="24"/>
    </row>
    <row r="83" spans="2:29" x14ac:dyDescent="0.25">
      <c r="B83" s="19" t="s">
        <v>32</v>
      </c>
      <c r="C83" s="25"/>
      <c r="D83" s="25"/>
      <c r="E83" s="25"/>
      <c r="AC83" s="24"/>
    </row>
    <row r="84" spans="2:29" x14ac:dyDescent="0.25">
      <c r="AC84" s="24"/>
    </row>
    <row r="85" spans="2:29" x14ac:dyDescent="0.25">
      <c r="AC85" s="24"/>
    </row>
    <row r="86" spans="2:29" x14ac:dyDescent="0.25">
      <c r="B86" s="19" t="s">
        <v>33</v>
      </c>
      <c r="C86" s="25"/>
      <c r="G86" s="19" t="s">
        <v>34</v>
      </c>
      <c r="H86" s="25"/>
      <c r="L86" s="19" t="s">
        <v>35</v>
      </c>
      <c r="M86" s="25"/>
      <c r="Q86" s="19" t="s">
        <v>36</v>
      </c>
      <c r="R86" s="25"/>
      <c r="U86" s="19" t="s">
        <v>37</v>
      </c>
      <c r="V86" s="25"/>
      <c r="Z86" s="19" t="s">
        <v>38</v>
      </c>
      <c r="AA86" s="25"/>
      <c r="AC86" s="24"/>
    </row>
    <row r="87" spans="2:29" x14ac:dyDescent="0.25">
      <c r="B87">
        <v>350</v>
      </c>
      <c r="G87">
        <v>350</v>
      </c>
      <c r="L87">
        <v>350</v>
      </c>
      <c r="Q87">
        <v>350</v>
      </c>
      <c r="R87" s="2"/>
      <c r="U87">
        <v>350</v>
      </c>
      <c r="Z87">
        <v>350</v>
      </c>
      <c r="AC87" s="24"/>
    </row>
    <row r="88" spans="2:29" x14ac:dyDescent="0.25">
      <c r="Q88"/>
      <c r="AC88" s="24"/>
    </row>
    <row r="89" spans="2:29" x14ac:dyDescent="0.25">
      <c r="B89" s="19" t="s">
        <v>39</v>
      </c>
      <c r="C89" s="25"/>
      <c r="G89" s="19" t="s">
        <v>40</v>
      </c>
      <c r="H89" s="25"/>
      <c r="L89" s="19" t="s">
        <v>41</v>
      </c>
      <c r="M89" s="25"/>
      <c r="N89" s="25"/>
      <c r="Q89" s="19" t="s">
        <v>42</v>
      </c>
      <c r="R89" s="25"/>
      <c r="U89" s="19" t="s">
        <v>43</v>
      </c>
      <c r="V89" s="25"/>
      <c r="W89" s="25"/>
      <c r="Z89" s="19" t="s">
        <v>44</v>
      </c>
      <c r="AA89" s="25"/>
      <c r="AB89" s="25"/>
      <c r="AC89" s="24"/>
    </row>
    <row r="90" spans="2:29" x14ac:dyDescent="0.25">
      <c r="B90">
        <v>350</v>
      </c>
      <c r="G90">
        <v>350</v>
      </c>
      <c r="L90">
        <v>350</v>
      </c>
      <c r="Q90">
        <v>350</v>
      </c>
      <c r="U90">
        <v>350</v>
      </c>
      <c r="Z90">
        <v>350</v>
      </c>
      <c r="AC90" s="24"/>
    </row>
  </sheetData>
  <mergeCells count="3">
    <mergeCell ref="R18:AC18"/>
    <mergeCell ref="B55:C55"/>
    <mergeCell ref="B79:C79"/>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3"/>
  <dimension ref="A2:AC112"/>
  <sheetViews>
    <sheetView workbookViewId="0">
      <selection activeCell="O67" sqref="O67"/>
    </sheetView>
  </sheetViews>
  <sheetFormatPr baseColWidth="10" defaultColWidth="3.7109375" defaultRowHeight="15" x14ac:dyDescent="0.25"/>
  <cols>
    <col min="2" max="2" width="4" bestFit="1" customWidth="1"/>
    <col min="15" max="15" width="2.85546875" customWidth="1"/>
    <col min="16" max="16" width="2" customWidth="1"/>
    <col min="17" max="17" width="3.7109375" style="2"/>
    <col min="29" max="29" width="16.28515625" style="24" bestFit="1" customWidth="1"/>
  </cols>
  <sheetData>
    <row r="2" spans="1:29" ht="18.75" x14ac:dyDescent="0.3">
      <c r="B2" s="1" t="s">
        <v>0</v>
      </c>
    </row>
    <row r="3" spans="1:29" x14ac:dyDescent="0.25">
      <c r="B3" s="7" t="s">
        <v>856</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7" t="s">
        <v>856</v>
      </c>
      <c r="C9" s="14"/>
      <c r="D9" s="14"/>
      <c r="E9" s="14"/>
      <c r="F9" s="14"/>
      <c r="G9" s="14"/>
      <c r="H9" s="14"/>
      <c r="I9" s="14"/>
      <c r="J9" s="14"/>
      <c r="K9" s="14"/>
      <c r="L9" s="14"/>
      <c r="M9" s="14"/>
      <c r="N9" s="14"/>
      <c r="O9" s="14"/>
      <c r="P9" s="14"/>
      <c r="Q9" s="15"/>
      <c r="R9" s="14"/>
      <c r="S9" s="14"/>
      <c r="T9" s="14"/>
      <c r="U9" s="14"/>
      <c r="V9" s="14"/>
      <c r="W9" s="14"/>
      <c r="X9" s="14"/>
      <c r="Y9" s="14"/>
      <c r="Z9" s="14"/>
      <c r="AA9" s="14"/>
      <c r="AB9" s="14"/>
      <c r="AC9" s="75"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x14ac:dyDescent="0.25">
      <c r="B12" s="7" t="s">
        <v>857</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65"/>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x14ac:dyDescent="0.25">
      <c r="B15" s="7" t="s">
        <v>858</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65"/>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15.75" x14ac:dyDescent="0.25">
      <c r="B18" s="13" t="s">
        <v>9</v>
      </c>
      <c r="C18" s="14"/>
      <c r="D18" s="14"/>
      <c r="E18" s="14"/>
      <c r="F18" s="14"/>
      <c r="G18" s="14"/>
      <c r="H18" s="14"/>
      <c r="I18" s="14"/>
      <c r="J18" s="14"/>
      <c r="K18" s="14"/>
      <c r="L18" s="14"/>
      <c r="M18" s="14"/>
      <c r="N18" s="14"/>
      <c r="O18" s="14"/>
      <c r="P18" s="14"/>
      <c r="Q18" s="15"/>
      <c r="R18" s="7" t="s">
        <v>859</v>
      </c>
      <c r="S18" s="14"/>
      <c r="T18" s="12"/>
      <c r="U18" s="12"/>
      <c r="V18" s="12"/>
      <c r="W18" s="12"/>
      <c r="X18" s="12"/>
      <c r="Y18" s="12"/>
      <c r="Z18" s="12"/>
      <c r="AA18" s="12"/>
      <c r="AB18" s="7"/>
      <c r="AC18" s="65"/>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15.75" x14ac:dyDescent="0.25">
      <c r="B21" s="7" t="s">
        <v>339</v>
      </c>
      <c r="C21" s="14"/>
      <c r="D21" s="14"/>
      <c r="E21" s="14"/>
      <c r="F21" s="14"/>
      <c r="G21" s="14"/>
      <c r="H21" s="14"/>
      <c r="I21" s="14"/>
      <c r="J21" s="14"/>
      <c r="K21" s="14"/>
      <c r="L21" s="14"/>
      <c r="M21" s="14"/>
      <c r="N21" s="14"/>
      <c r="O21" s="14"/>
      <c r="P21" s="14"/>
      <c r="Q21" s="15"/>
      <c r="R21" s="7" t="s">
        <v>860</v>
      </c>
      <c r="S21" s="14"/>
      <c r="T21" s="12"/>
      <c r="U21" s="12"/>
      <c r="V21" s="12"/>
      <c r="W21" s="12"/>
      <c r="X21" s="12"/>
      <c r="Y21" s="12"/>
      <c r="Z21" s="12"/>
      <c r="AA21" s="12"/>
      <c r="AB21" s="7"/>
      <c r="AC21" s="65"/>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211</v>
      </c>
      <c r="C26" s="23" t="s">
        <v>17</v>
      </c>
      <c r="AC26" s="24">
        <v>20000</v>
      </c>
    </row>
    <row r="27" spans="1:29" x14ac:dyDescent="0.25">
      <c r="B27" s="23">
        <v>215</v>
      </c>
      <c r="C27" s="23" t="s">
        <v>52</v>
      </c>
      <c r="AC27" s="24">
        <v>50000</v>
      </c>
    </row>
    <row r="28" spans="1:29" x14ac:dyDescent="0.25">
      <c r="B28" s="23">
        <v>216</v>
      </c>
      <c r="C28" s="23" t="s">
        <v>53</v>
      </c>
      <c r="AC28" s="24">
        <v>100000</v>
      </c>
    </row>
    <row r="29" spans="1:29" x14ac:dyDescent="0.25">
      <c r="B29" s="23">
        <v>243</v>
      </c>
      <c r="C29" s="23" t="s">
        <v>288</v>
      </c>
      <c r="AC29" s="24">
        <v>15000</v>
      </c>
    </row>
    <row r="30" spans="1:29" x14ac:dyDescent="0.25">
      <c r="B30" s="11">
        <v>259</v>
      </c>
      <c r="C30" s="111" t="s">
        <v>290</v>
      </c>
      <c r="AC30" s="24">
        <v>150000</v>
      </c>
    </row>
    <row r="31" spans="1:29" x14ac:dyDescent="0.25">
      <c r="B31" s="11">
        <v>261</v>
      </c>
      <c r="C31" s="11" t="s">
        <v>18</v>
      </c>
      <c r="AC31" s="24">
        <v>500000</v>
      </c>
    </row>
    <row r="32" spans="1:29" x14ac:dyDescent="0.25">
      <c r="B32" s="11">
        <v>271</v>
      </c>
      <c r="C32" s="23" t="s">
        <v>107</v>
      </c>
      <c r="AC32" s="24">
        <v>25000</v>
      </c>
    </row>
    <row r="33" spans="2:29" x14ac:dyDescent="0.25">
      <c r="B33" s="23">
        <v>272</v>
      </c>
      <c r="C33" s="23" t="s">
        <v>291</v>
      </c>
      <c r="AC33" s="24">
        <v>25000</v>
      </c>
    </row>
    <row r="34" spans="2:29" x14ac:dyDescent="0.25">
      <c r="B34" s="11">
        <v>291</v>
      </c>
      <c r="C34" s="23" t="s">
        <v>282</v>
      </c>
      <c r="AC34" s="24">
        <v>25000</v>
      </c>
    </row>
    <row r="35" spans="2:29" x14ac:dyDescent="0.25">
      <c r="B35" s="23">
        <v>296</v>
      </c>
      <c r="C35" s="23" t="s">
        <v>54</v>
      </c>
      <c r="AC35" s="24">
        <v>25000</v>
      </c>
    </row>
    <row r="36" spans="2:29" x14ac:dyDescent="0.25">
      <c r="B36" s="23">
        <v>298</v>
      </c>
      <c r="C36" s="23" t="s">
        <v>169</v>
      </c>
      <c r="AC36" s="24">
        <v>25000</v>
      </c>
    </row>
    <row r="37" spans="2:29" x14ac:dyDescent="0.25">
      <c r="B37" s="23">
        <v>312</v>
      </c>
      <c r="C37" s="23" t="s">
        <v>371</v>
      </c>
      <c r="AC37" s="24">
        <v>500000</v>
      </c>
    </row>
    <row r="38" spans="2:29" x14ac:dyDescent="0.25">
      <c r="B38" s="11">
        <v>351</v>
      </c>
      <c r="C38" s="11" t="s">
        <v>73</v>
      </c>
      <c r="AC38" s="24">
        <v>10000</v>
      </c>
    </row>
    <row r="39" spans="2:29" x14ac:dyDescent="0.25">
      <c r="B39" s="11">
        <v>355</v>
      </c>
      <c r="C39" s="11" t="s">
        <v>55</v>
      </c>
      <c r="AC39" s="24">
        <v>10000</v>
      </c>
    </row>
    <row r="40" spans="2:29" x14ac:dyDescent="0.25">
      <c r="B40" s="23">
        <v>359</v>
      </c>
      <c r="C40" s="23" t="s">
        <v>203</v>
      </c>
      <c r="AC40" s="24">
        <v>10000</v>
      </c>
    </row>
    <row r="41" spans="2:29" x14ac:dyDescent="0.25">
      <c r="B41" s="11">
        <v>511</v>
      </c>
      <c r="C41" s="11" t="s">
        <v>24</v>
      </c>
      <c r="AC41" s="24">
        <v>10000</v>
      </c>
    </row>
    <row r="42" spans="2:29" x14ac:dyDescent="0.25">
      <c r="B42" s="11">
        <v>562</v>
      </c>
      <c r="C42" s="111" t="s">
        <v>688</v>
      </c>
      <c r="AC42" s="24">
        <v>75000</v>
      </c>
    </row>
    <row r="43" spans="2:29" x14ac:dyDescent="0.25">
      <c r="B43" s="11">
        <v>567</v>
      </c>
      <c r="C43" s="11" t="s">
        <v>235</v>
      </c>
      <c r="AC43" s="24">
        <v>75000</v>
      </c>
    </row>
    <row r="45" spans="2:29" x14ac:dyDescent="0.25">
      <c r="AA45" s="25"/>
      <c r="AB45" s="26" t="s">
        <v>27</v>
      </c>
      <c r="AC45" s="68">
        <f>SUM(AC26:AC43)</f>
        <v>1650000</v>
      </c>
    </row>
    <row r="46" spans="2:29" x14ac:dyDescent="0.25">
      <c r="X46" s="28"/>
      <c r="Y46" s="28"/>
      <c r="Z46" s="28"/>
      <c r="AA46" s="28"/>
      <c r="AB46" s="28"/>
    </row>
    <row r="48" spans="2:29" x14ac:dyDescent="0.25">
      <c r="B48" s="5"/>
      <c r="C48" s="5"/>
      <c r="D48" s="5"/>
      <c r="E48" s="5"/>
      <c r="F48" s="5"/>
      <c r="G48" s="5"/>
      <c r="H48" s="5"/>
      <c r="I48" s="5"/>
      <c r="J48" s="5"/>
      <c r="K48" s="5"/>
      <c r="L48" s="5"/>
      <c r="M48" s="5"/>
      <c r="N48" s="5"/>
      <c r="O48" s="5"/>
      <c r="P48" s="5"/>
      <c r="Q48" s="6"/>
      <c r="R48" s="5"/>
      <c r="S48" s="5"/>
      <c r="T48" s="5"/>
      <c r="U48" s="5"/>
      <c r="V48" s="5"/>
      <c r="W48" s="5"/>
      <c r="X48" s="5"/>
      <c r="Y48" s="5"/>
      <c r="Z48" s="5"/>
      <c r="AA48" s="5"/>
      <c r="AB48" s="5"/>
      <c r="AC48" s="30"/>
    </row>
    <row r="50" spans="2:29" x14ac:dyDescent="0.25">
      <c r="B50" s="19" t="s">
        <v>28</v>
      </c>
      <c r="C50" s="25"/>
      <c r="D50" s="25"/>
      <c r="R50" s="19" t="s">
        <v>29</v>
      </c>
      <c r="S50" s="25"/>
      <c r="T50" s="25"/>
    </row>
    <row r="51" spans="2:29" x14ac:dyDescent="0.25">
      <c r="B51" s="40" t="s">
        <v>861</v>
      </c>
      <c r="R51" s="40" t="s">
        <v>862</v>
      </c>
    </row>
    <row r="53" spans="2:29" x14ac:dyDescent="0.25">
      <c r="B53" s="19" t="s">
        <v>30</v>
      </c>
      <c r="C53" s="25"/>
      <c r="D53" s="25"/>
    </row>
    <row r="54" spans="2:29" x14ac:dyDescent="0.25">
      <c r="B54">
        <v>1</v>
      </c>
    </row>
    <row r="56" spans="2:29" x14ac:dyDescent="0.25">
      <c r="B56" s="19" t="s">
        <v>31</v>
      </c>
      <c r="C56" s="25"/>
      <c r="D56" s="25"/>
    </row>
    <row r="57" spans="2:29" x14ac:dyDescent="0.25">
      <c r="B57" s="142">
        <v>600000</v>
      </c>
      <c r="C57" s="139"/>
      <c r="D57" t="s">
        <v>80</v>
      </c>
    </row>
    <row r="59" spans="2:29" x14ac:dyDescent="0.25">
      <c r="B59" s="5"/>
      <c r="C59" s="5"/>
      <c r="D59" s="5"/>
      <c r="E59" s="5"/>
      <c r="F59" s="5"/>
      <c r="G59" s="5"/>
      <c r="H59" s="5"/>
      <c r="I59" s="5"/>
      <c r="J59" s="5"/>
      <c r="K59" s="5"/>
      <c r="L59" s="5"/>
      <c r="M59" s="5"/>
      <c r="N59" s="5"/>
      <c r="O59" s="5"/>
      <c r="P59" s="5"/>
      <c r="Q59" s="6"/>
      <c r="R59" s="5"/>
      <c r="S59" s="5"/>
      <c r="T59" s="5"/>
      <c r="U59" s="5"/>
      <c r="V59" s="5"/>
      <c r="W59" s="5"/>
      <c r="X59" s="5"/>
      <c r="Y59" s="5"/>
      <c r="Z59" s="5"/>
      <c r="AA59" s="5"/>
      <c r="AB59" s="5"/>
      <c r="AC59" s="30"/>
    </row>
    <row r="61" spans="2:29" x14ac:dyDescent="0.25">
      <c r="B61" s="19" t="s">
        <v>32</v>
      </c>
      <c r="C61" s="25"/>
      <c r="D61" s="25"/>
      <c r="E61" s="25"/>
    </row>
    <row r="64" spans="2:29" x14ac:dyDescent="0.25">
      <c r="B64" s="19" t="s">
        <v>33</v>
      </c>
      <c r="C64" s="25"/>
      <c r="G64" s="19" t="s">
        <v>34</v>
      </c>
      <c r="H64" s="25"/>
      <c r="L64" s="19" t="s">
        <v>35</v>
      </c>
      <c r="M64" s="25"/>
      <c r="Q64" s="19" t="s">
        <v>36</v>
      </c>
      <c r="R64" s="25"/>
      <c r="U64" s="19" t="s">
        <v>37</v>
      </c>
      <c r="V64" s="25"/>
      <c r="Z64" s="19" t="s">
        <v>38</v>
      </c>
      <c r="AA64" s="25"/>
    </row>
    <row r="65" spans="2:29" x14ac:dyDescent="0.25">
      <c r="B65" s="142">
        <v>50000</v>
      </c>
      <c r="C65" s="142"/>
      <c r="G65" s="142">
        <v>50000</v>
      </c>
      <c r="H65" s="142"/>
      <c r="L65" s="142">
        <v>50000</v>
      </c>
      <c r="M65" s="142"/>
      <c r="Q65" s="142">
        <v>50000</v>
      </c>
      <c r="R65" s="142"/>
      <c r="U65" s="142">
        <v>50000</v>
      </c>
      <c r="V65" s="142"/>
      <c r="Z65" s="142">
        <v>50000</v>
      </c>
      <c r="AA65" s="142"/>
    </row>
    <row r="66" spans="2:29" x14ac:dyDescent="0.25">
      <c r="Q66"/>
    </row>
    <row r="67" spans="2:29" x14ac:dyDescent="0.25">
      <c r="B67" s="19" t="s">
        <v>39</v>
      </c>
      <c r="C67" s="25"/>
      <c r="G67" s="19" t="s">
        <v>40</v>
      </c>
      <c r="H67" s="25"/>
      <c r="L67" s="19" t="s">
        <v>41</v>
      </c>
      <c r="M67" s="25"/>
      <c r="N67" s="25"/>
      <c r="Q67" s="19" t="s">
        <v>42</v>
      </c>
      <c r="R67" s="25"/>
      <c r="U67" s="19" t="s">
        <v>43</v>
      </c>
      <c r="V67" s="25"/>
      <c r="W67" s="25"/>
      <c r="Z67" s="19" t="s">
        <v>44</v>
      </c>
      <c r="AA67" s="25"/>
      <c r="AB67" s="25"/>
    </row>
    <row r="68" spans="2:29" x14ac:dyDescent="0.25">
      <c r="B68" s="142">
        <v>50000</v>
      </c>
      <c r="C68" s="142"/>
      <c r="G68" s="142">
        <v>50000</v>
      </c>
      <c r="H68" s="142"/>
      <c r="L68" s="142">
        <v>50000</v>
      </c>
      <c r="M68" s="142"/>
      <c r="Q68" s="142">
        <v>50000</v>
      </c>
      <c r="R68" s="142"/>
      <c r="U68" s="142">
        <v>50000</v>
      </c>
      <c r="V68" s="142"/>
      <c r="Z68" s="142">
        <v>50000</v>
      </c>
      <c r="AA68" s="142"/>
    </row>
    <row r="69" spans="2:29" x14ac:dyDescent="0.25">
      <c r="AC69"/>
    </row>
    <row r="70" spans="2:29" x14ac:dyDescent="0.25">
      <c r="B70" s="5"/>
      <c r="C70" s="5"/>
      <c r="D70" s="5"/>
      <c r="E70" s="5"/>
      <c r="F70" s="5"/>
      <c r="G70" s="5"/>
      <c r="H70" s="5"/>
      <c r="I70" s="5"/>
      <c r="J70" s="5"/>
      <c r="K70" s="5"/>
      <c r="L70" s="5"/>
      <c r="M70" s="5"/>
      <c r="N70" s="5"/>
      <c r="O70" s="5"/>
      <c r="P70" s="5"/>
      <c r="Q70" s="6"/>
      <c r="R70" s="5"/>
      <c r="S70" s="5"/>
      <c r="T70" s="5"/>
      <c r="U70" s="5"/>
      <c r="V70" s="5"/>
      <c r="W70" s="5"/>
      <c r="X70" s="5"/>
      <c r="Y70" s="5"/>
      <c r="Z70" s="5"/>
      <c r="AA70" s="5"/>
      <c r="AB70" s="5"/>
      <c r="AC70" s="30"/>
    </row>
    <row r="72" spans="2:29" x14ac:dyDescent="0.25">
      <c r="B72" s="19" t="s">
        <v>28</v>
      </c>
      <c r="C72" s="25"/>
      <c r="D72" s="25"/>
      <c r="R72" s="19" t="s">
        <v>29</v>
      </c>
      <c r="S72" s="25"/>
      <c r="T72" s="25"/>
    </row>
    <row r="73" spans="2:29" x14ac:dyDescent="0.25">
      <c r="B73" s="112" t="s">
        <v>863</v>
      </c>
      <c r="R73" s="40" t="s">
        <v>862</v>
      </c>
    </row>
    <row r="75" spans="2:29" x14ac:dyDescent="0.25">
      <c r="B75" s="19" t="s">
        <v>30</v>
      </c>
      <c r="C75" s="25"/>
      <c r="D75" s="25"/>
    </row>
    <row r="76" spans="2:29" x14ac:dyDescent="0.25">
      <c r="B76">
        <v>1</v>
      </c>
    </row>
    <row r="78" spans="2:29" x14ac:dyDescent="0.25">
      <c r="B78" s="19" t="s">
        <v>31</v>
      </c>
      <c r="C78" s="25"/>
      <c r="D78" s="25"/>
    </row>
    <row r="79" spans="2:29" x14ac:dyDescent="0.25">
      <c r="B79" s="146">
        <v>6600</v>
      </c>
      <c r="C79" s="146"/>
      <c r="E79" t="s">
        <v>80</v>
      </c>
    </row>
    <row r="81" spans="2:29" x14ac:dyDescent="0.25">
      <c r="B81" s="5"/>
      <c r="C81" s="5"/>
      <c r="D81" s="5"/>
      <c r="E81" s="5"/>
      <c r="F81" s="5"/>
      <c r="G81" s="5"/>
      <c r="H81" s="5"/>
      <c r="I81" s="5"/>
      <c r="J81" s="5"/>
      <c r="K81" s="5"/>
      <c r="L81" s="5"/>
      <c r="M81" s="5"/>
      <c r="N81" s="5"/>
      <c r="O81" s="5"/>
      <c r="P81" s="5"/>
      <c r="Q81" s="6"/>
      <c r="R81" s="5"/>
      <c r="S81" s="5"/>
      <c r="T81" s="5"/>
      <c r="U81" s="5"/>
      <c r="V81" s="5"/>
      <c r="W81" s="5"/>
      <c r="X81" s="5"/>
      <c r="Y81" s="5"/>
      <c r="Z81" s="5"/>
      <c r="AA81" s="5"/>
      <c r="AB81" s="5"/>
      <c r="AC81" s="30"/>
    </row>
    <row r="83" spans="2:29" x14ac:dyDescent="0.25">
      <c r="B83" s="19" t="s">
        <v>32</v>
      </c>
      <c r="C83" s="25"/>
      <c r="D83" s="25"/>
      <c r="E83" s="25"/>
    </row>
    <row r="86" spans="2:29" x14ac:dyDescent="0.25">
      <c r="B86" s="19" t="s">
        <v>33</v>
      </c>
      <c r="C86" s="25"/>
      <c r="G86" s="19" t="s">
        <v>34</v>
      </c>
      <c r="H86" s="25"/>
      <c r="L86" s="19" t="s">
        <v>35</v>
      </c>
      <c r="M86" s="25"/>
      <c r="Q86" s="19" t="s">
        <v>36</v>
      </c>
      <c r="R86" s="25"/>
      <c r="U86" s="19" t="s">
        <v>37</v>
      </c>
      <c r="V86" s="25"/>
      <c r="Z86" s="19" t="s">
        <v>38</v>
      </c>
      <c r="AA86" s="25"/>
    </row>
    <row r="87" spans="2:29" x14ac:dyDescent="0.25">
      <c r="B87" s="93">
        <v>550</v>
      </c>
      <c r="C87" s="93"/>
      <c r="G87" s="93">
        <v>550</v>
      </c>
      <c r="H87" s="93"/>
      <c r="L87" s="93">
        <v>550</v>
      </c>
      <c r="M87" s="93"/>
      <c r="Q87" s="93">
        <v>550</v>
      </c>
      <c r="R87" s="93"/>
      <c r="U87" s="93">
        <v>550</v>
      </c>
      <c r="V87" s="93"/>
      <c r="Z87" s="93">
        <v>550</v>
      </c>
      <c r="AA87" s="93"/>
    </row>
    <row r="88" spans="2:29" x14ac:dyDescent="0.25">
      <c r="Q88"/>
    </row>
    <row r="89" spans="2:29" x14ac:dyDescent="0.25">
      <c r="B89" s="19" t="s">
        <v>39</v>
      </c>
      <c r="C89" s="25"/>
      <c r="G89" s="19" t="s">
        <v>40</v>
      </c>
      <c r="H89" s="25"/>
      <c r="L89" s="19" t="s">
        <v>41</v>
      </c>
      <c r="M89" s="25"/>
      <c r="N89" s="25"/>
      <c r="Q89" s="19" t="s">
        <v>42</v>
      </c>
      <c r="R89" s="25"/>
      <c r="U89" s="19" t="s">
        <v>43</v>
      </c>
      <c r="V89" s="25"/>
      <c r="W89" s="25"/>
      <c r="Z89" s="19" t="s">
        <v>44</v>
      </c>
      <c r="AA89" s="25"/>
      <c r="AB89" s="25"/>
    </row>
    <row r="90" spans="2:29" x14ac:dyDescent="0.25">
      <c r="B90" s="93">
        <v>550</v>
      </c>
      <c r="C90" s="93"/>
      <c r="G90" s="93">
        <v>550</v>
      </c>
      <c r="H90" s="93"/>
      <c r="L90" s="93">
        <v>550</v>
      </c>
      <c r="M90" s="93"/>
      <c r="Q90" s="93">
        <v>550</v>
      </c>
      <c r="R90" s="93"/>
      <c r="U90" s="93">
        <v>550</v>
      </c>
      <c r="V90" s="93"/>
      <c r="Z90" s="93">
        <v>550</v>
      </c>
      <c r="AA90" s="93"/>
    </row>
    <row r="91" spans="2:29" x14ac:dyDescent="0.25">
      <c r="AC91"/>
    </row>
    <row r="92" spans="2:29" x14ac:dyDescent="0.25">
      <c r="B92" s="5"/>
      <c r="C92" s="5"/>
      <c r="D92" s="5"/>
      <c r="E92" s="5"/>
      <c r="F92" s="5"/>
      <c r="G92" s="5"/>
      <c r="H92" s="5"/>
      <c r="I92" s="5"/>
      <c r="J92" s="5"/>
      <c r="K92" s="5"/>
      <c r="L92" s="5"/>
      <c r="M92" s="5"/>
      <c r="N92" s="5"/>
      <c r="O92" s="5"/>
      <c r="P92" s="5"/>
      <c r="Q92" s="6"/>
      <c r="R92" s="5"/>
      <c r="S92" s="5"/>
      <c r="T92" s="5"/>
      <c r="U92" s="5"/>
      <c r="V92" s="5"/>
      <c r="W92" s="5"/>
      <c r="X92" s="5"/>
      <c r="Y92" s="5"/>
      <c r="Z92" s="5"/>
      <c r="AA92" s="5"/>
      <c r="AB92" s="5"/>
      <c r="AC92" s="30"/>
    </row>
    <row r="94" spans="2:29" x14ac:dyDescent="0.25">
      <c r="B94" s="19" t="s">
        <v>28</v>
      </c>
      <c r="C94" s="25"/>
      <c r="D94" s="25"/>
      <c r="R94" s="19" t="s">
        <v>29</v>
      </c>
      <c r="S94" s="25"/>
      <c r="T94" s="25"/>
    </row>
    <row r="95" spans="2:29" x14ac:dyDescent="0.25">
      <c r="B95" s="40" t="s">
        <v>864</v>
      </c>
      <c r="R95" s="40" t="s">
        <v>865</v>
      </c>
    </row>
    <row r="97" spans="2:29" x14ac:dyDescent="0.25">
      <c r="B97" s="19" t="s">
        <v>30</v>
      </c>
      <c r="C97" s="25"/>
      <c r="D97" s="25"/>
    </row>
    <row r="98" spans="2:29" x14ac:dyDescent="0.25">
      <c r="B98">
        <v>1</v>
      </c>
    </row>
    <row r="100" spans="2:29" x14ac:dyDescent="0.25">
      <c r="B100" s="19" t="s">
        <v>31</v>
      </c>
      <c r="C100" s="25"/>
      <c r="D100" s="25"/>
      <c r="E100" s="97"/>
    </row>
    <row r="101" spans="2:29" x14ac:dyDescent="0.25">
      <c r="B101" s="139">
        <v>8400</v>
      </c>
      <c r="C101" s="139"/>
      <c r="D101" t="s">
        <v>80</v>
      </c>
      <c r="E101" t="s">
        <v>80</v>
      </c>
    </row>
    <row r="102" spans="2:29" x14ac:dyDescent="0.25">
      <c r="D102" t="s">
        <v>80</v>
      </c>
    </row>
    <row r="103" spans="2:29" x14ac:dyDescent="0.25">
      <c r="B103" s="5"/>
      <c r="C103" s="5"/>
      <c r="D103" s="5"/>
      <c r="E103" s="5"/>
      <c r="F103" s="5"/>
      <c r="G103" s="5"/>
      <c r="H103" s="5"/>
      <c r="I103" s="5"/>
      <c r="J103" s="5"/>
      <c r="K103" s="5"/>
      <c r="L103" s="5"/>
      <c r="M103" s="5"/>
      <c r="N103" s="5"/>
      <c r="O103" s="5"/>
      <c r="P103" s="5"/>
      <c r="Q103" s="6"/>
      <c r="R103" s="5"/>
      <c r="S103" s="5"/>
      <c r="T103" s="5"/>
      <c r="U103" s="5"/>
      <c r="V103" s="5"/>
      <c r="W103" s="5"/>
      <c r="X103" s="5"/>
      <c r="Y103" s="5"/>
      <c r="Z103" s="5"/>
      <c r="AA103" s="5"/>
      <c r="AB103" s="5"/>
      <c r="AC103" s="30"/>
    </row>
    <row r="105" spans="2:29" x14ac:dyDescent="0.25">
      <c r="B105" s="19" t="s">
        <v>32</v>
      </c>
      <c r="C105" s="25"/>
      <c r="D105" s="25"/>
      <c r="E105" s="25"/>
    </row>
    <row r="108" spans="2:29" x14ac:dyDescent="0.25">
      <c r="B108" s="19" t="s">
        <v>33</v>
      </c>
      <c r="C108" s="25"/>
      <c r="G108" s="19" t="s">
        <v>34</v>
      </c>
      <c r="H108" s="25"/>
      <c r="L108" s="19" t="s">
        <v>35</v>
      </c>
      <c r="M108" s="25"/>
      <c r="Q108" s="19" t="s">
        <v>36</v>
      </c>
      <c r="R108" s="25"/>
      <c r="U108" s="19" t="s">
        <v>37</v>
      </c>
      <c r="V108" s="25"/>
      <c r="Z108" s="19" t="s">
        <v>38</v>
      </c>
      <c r="AA108" s="25"/>
    </row>
    <row r="109" spans="2:29" x14ac:dyDescent="0.25">
      <c r="B109">
        <v>700</v>
      </c>
      <c r="G109">
        <v>700</v>
      </c>
      <c r="L109">
        <v>700</v>
      </c>
      <c r="Q109">
        <v>700</v>
      </c>
      <c r="R109" s="2"/>
      <c r="U109">
        <v>700</v>
      </c>
      <c r="Z109">
        <v>700</v>
      </c>
    </row>
    <row r="110" spans="2:29" x14ac:dyDescent="0.25">
      <c r="Q110"/>
    </row>
    <row r="111" spans="2:29" x14ac:dyDescent="0.25">
      <c r="B111" s="19" t="s">
        <v>39</v>
      </c>
      <c r="C111" s="25"/>
      <c r="G111" s="19" t="s">
        <v>40</v>
      </c>
      <c r="H111" s="25"/>
      <c r="L111" s="19" t="s">
        <v>41</v>
      </c>
      <c r="M111" s="25"/>
      <c r="N111" s="25"/>
      <c r="Q111" s="19" t="s">
        <v>42</v>
      </c>
      <c r="R111" s="25"/>
      <c r="U111" s="19" t="s">
        <v>43</v>
      </c>
      <c r="V111" s="25"/>
      <c r="W111" s="25"/>
      <c r="Z111" s="19" t="s">
        <v>44</v>
      </c>
      <c r="AA111" s="25"/>
      <c r="AB111" s="25"/>
    </row>
    <row r="112" spans="2:29" x14ac:dyDescent="0.25">
      <c r="B112">
        <v>700</v>
      </c>
      <c r="G112">
        <v>700</v>
      </c>
      <c r="L112">
        <v>700</v>
      </c>
      <c r="Q112">
        <v>700</v>
      </c>
      <c r="T112" t="s">
        <v>80</v>
      </c>
      <c r="U112">
        <v>700</v>
      </c>
      <c r="Z112">
        <v>700</v>
      </c>
    </row>
  </sheetData>
  <mergeCells count="15">
    <mergeCell ref="B57:C57"/>
    <mergeCell ref="B65:C65"/>
    <mergeCell ref="G65:H65"/>
    <mergeCell ref="L65:M65"/>
    <mergeCell ref="Q65:R65"/>
    <mergeCell ref="B79:C79"/>
    <mergeCell ref="B101:C101"/>
    <mergeCell ref="Z65:AA65"/>
    <mergeCell ref="B68:C68"/>
    <mergeCell ref="G68:H68"/>
    <mergeCell ref="L68:M68"/>
    <mergeCell ref="Q68:R68"/>
    <mergeCell ref="U68:V68"/>
    <mergeCell ref="Z68:AA68"/>
    <mergeCell ref="U65:V65"/>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4"/>
  <dimension ref="A2:AC89"/>
  <sheetViews>
    <sheetView topLeftCell="A19" workbookViewId="0">
      <selection activeCell="AC29" sqref="AC29"/>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x14ac:dyDescent="0.25">
      <c r="B3" s="58" t="s">
        <v>866</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58" t="s">
        <v>866</v>
      </c>
      <c r="C9" s="14"/>
      <c r="D9" s="14"/>
      <c r="E9" s="14"/>
      <c r="F9" s="14"/>
      <c r="G9" s="14"/>
      <c r="H9" s="14"/>
      <c r="I9" s="14"/>
      <c r="J9" s="14"/>
      <c r="K9" s="14"/>
      <c r="L9" s="14"/>
      <c r="M9" s="14"/>
      <c r="N9" s="14"/>
      <c r="O9" s="14"/>
      <c r="P9" s="14"/>
      <c r="Q9" s="15"/>
      <c r="R9" s="14"/>
      <c r="S9" s="14"/>
      <c r="T9" s="14"/>
      <c r="U9" s="14"/>
      <c r="V9" s="14"/>
      <c r="W9" s="14"/>
      <c r="X9" s="14"/>
      <c r="Y9" s="14"/>
      <c r="Z9" s="14"/>
      <c r="AA9" s="14"/>
      <c r="AB9" s="14"/>
      <c r="AC9" s="59"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1.5" customHeight="1" x14ac:dyDescent="0.25">
      <c r="B12" s="149" t="s">
        <v>867</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0" customHeight="1" x14ac:dyDescent="0.25">
      <c r="B15" s="149" t="s">
        <v>868</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7" t="s">
        <v>869</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7" t="s">
        <v>210</v>
      </c>
      <c r="C21" s="14"/>
      <c r="D21" s="14"/>
      <c r="E21" s="14"/>
      <c r="F21" s="14"/>
      <c r="G21" s="14"/>
      <c r="H21" s="14"/>
      <c r="I21" s="14"/>
      <c r="J21" s="14"/>
      <c r="K21" s="14"/>
      <c r="L21" s="14"/>
      <c r="M21" s="14"/>
      <c r="N21" s="14"/>
      <c r="O21" s="14"/>
      <c r="P21" s="14"/>
      <c r="Q21" s="15"/>
      <c r="R21" s="7" t="s">
        <v>870</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0</v>
      </c>
    </row>
    <row r="27" spans="1:29" x14ac:dyDescent="0.25">
      <c r="B27" s="23">
        <v>216</v>
      </c>
      <c r="C27" s="23" t="s">
        <v>53</v>
      </c>
      <c r="AC27" s="24">
        <v>20000</v>
      </c>
    </row>
    <row r="28" spans="1:29" x14ac:dyDescent="0.25">
      <c r="B28" s="23">
        <v>241</v>
      </c>
      <c r="C28" s="23" t="s">
        <v>368</v>
      </c>
      <c r="AC28" s="24">
        <v>241500</v>
      </c>
    </row>
    <row r="29" spans="1:29" x14ac:dyDescent="0.25">
      <c r="B29" s="23">
        <v>242</v>
      </c>
      <c r="C29" s="23" t="s">
        <v>369</v>
      </c>
      <c r="AC29" s="24">
        <v>184500</v>
      </c>
    </row>
    <row r="30" spans="1:29" x14ac:dyDescent="0.25">
      <c r="B30" s="23">
        <v>243</v>
      </c>
      <c r="C30" s="23" t="s">
        <v>288</v>
      </c>
      <c r="AC30" s="24">
        <v>49999.999999999993</v>
      </c>
    </row>
    <row r="31" spans="1:29" x14ac:dyDescent="0.25">
      <c r="B31" s="23">
        <v>244</v>
      </c>
      <c r="C31" s="23" t="s">
        <v>370</v>
      </c>
      <c r="AC31" s="24">
        <v>15000</v>
      </c>
    </row>
    <row r="32" spans="1:29" x14ac:dyDescent="0.25">
      <c r="B32" s="23">
        <v>247</v>
      </c>
      <c r="C32" s="23" t="s">
        <v>230</v>
      </c>
      <c r="AC32" s="24">
        <v>75000</v>
      </c>
    </row>
    <row r="33" spans="2:29" x14ac:dyDescent="0.25">
      <c r="B33" s="11">
        <v>252</v>
      </c>
      <c r="C33" s="11" t="s">
        <v>607</v>
      </c>
      <c r="AC33" s="24">
        <v>30000</v>
      </c>
    </row>
    <row r="34" spans="2:29" x14ac:dyDescent="0.25">
      <c r="B34" s="11">
        <v>261</v>
      </c>
      <c r="C34" s="11" t="s">
        <v>18</v>
      </c>
      <c r="AC34" s="24">
        <v>300000</v>
      </c>
    </row>
    <row r="35" spans="2:29" x14ac:dyDescent="0.25">
      <c r="B35" s="11">
        <v>271</v>
      </c>
      <c r="C35" s="23" t="s">
        <v>107</v>
      </c>
      <c r="AC35" s="24">
        <v>15000</v>
      </c>
    </row>
    <row r="36" spans="2:29" x14ac:dyDescent="0.25">
      <c r="B36" s="23">
        <v>272</v>
      </c>
      <c r="C36" s="23" t="s">
        <v>291</v>
      </c>
      <c r="AC36" s="24">
        <v>15000</v>
      </c>
    </row>
    <row r="37" spans="2:29" x14ac:dyDescent="0.25">
      <c r="B37" s="11">
        <v>291</v>
      </c>
      <c r="C37" s="23" t="s">
        <v>282</v>
      </c>
      <c r="AC37" s="24">
        <v>35000</v>
      </c>
    </row>
    <row r="38" spans="2:29" x14ac:dyDescent="0.25">
      <c r="B38" s="23">
        <v>296</v>
      </c>
      <c r="C38" s="23" t="s">
        <v>54</v>
      </c>
      <c r="AC38" s="24">
        <v>100000</v>
      </c>
    </row>
    <row r="39" spans="2:29" x14ac:dyDescent="0.25">
      <c r="B39" s="23">
        <v>326</v>
      </c>
      <c r="C39" s="23" t="s">
        <v>871</v>
      </c>
      <c r="AC39" s="24">
        <v>250000</v>
      </c>
    </row>
    <row r="41" spans="2:29" x14ac:dyDescent="0.25">
      <c r="AA41" s="25"/>
      <c r="AB41" s="26" t="s">
        <v>27</v>
      </c>
      <c r="AC41" s="27">
        <f>SUM(AC26:AC39)</f>
        <v>1331000</v>
      </c>
    </row>
    <row r="42" spans="2:29" x14ac:dyDescent="0.25">
      <c r="X42" s="28"/>
      <c r="Y42" s="28"/>
      <c r="Z42" s="28"/>
      <c r="AA42" s="28"/>
      <c r="AB42" s="28"/>
      <c r="AC42" s="29"/>
    </row>
    <row r="43" spans="2:29" x14ac:dyDescent="0.25">
      <c r="AC43" s="29"/>
    </row>
    <row r="44" spans="2:29" x14ac:dyDescent="0.25">
      <c r="B44" s="5"/>
      <c r="C44" s="5"/>
      <c r="D44" s="5"/>
      <c r="E44" s="5"/>
      <c r="F44" s="5"/>
      <c r="G44" s="5"/>
      <c r="H44" s="5"/>
      <c r="I44" s="5"/>
      <c r="J44" s="5"/>
      <c r="K44" s="5"/>
      <c r="L44" s="5"/>
      <c r="M44" s="5"/>
      <c r="N44" s="5"/>
      <c r="O44" s="5"/>
      <c r="P44" s="5"/>
      <c r="Q44" s="6"/>
      <c r="R44" s="5"/>
      <c r="S44" s="5"/>
      <c r="T44" s="5"/>
      <c r="U44" s="5"/>
      <c r="V44" s="5"/>
      <c r="W44" s="5"/>
      <c r="X44" s="5"/>
      <c r="Y44" s="5"/>
      <c r="Z44" s="5"/>
      <c r="AA44" s="5"/>
      <c r="AB44" s="5"/>
      <c r="AC44" s="30"/>
    </row>
    <row r="45" spans="2:29" x14ac:dyDescent="0.25">
      <c r="AC45" s="24"/>
    </row>
    <row r="46" spans="2:29" x14ac:dyDescent="0.25">
      <c r="B46" s="19" t="s">
        <v>28</v>
      </c>
      <c r="C46" s="25"/>
      <c r="D46" s="25"/>
      <c r="R46" s="19" t="s">
        <v>29</v>
      </c>
      <c r="S46" s="25"/>
      <c r="T46" s="25"/>
      <c r="AC46" s="24"/>
    </row>
    <row r="47" spans="2:29" x14ac:dyDescent="0.25">
      <c r="B47" s="40" t="s">
        <v>872</v>
      </c>
      <c r="R47" s="40" t="s">
        <v>873</v>
      </c>
      <c r="AC47" s="24"/>
    </row>
    <row r="48" spans="2:29" x14ac:dyDescent="0.25">
      <c r="AC48" s="24"/>
    </row>
    <row r="49" spans="2:29" x14ac:dyDescent="0.25">
      <c r="B49" s="19" t="s">
        <v>30</v>
      </c>
      <c r="C49" s="25"/>
      <c r="D49" s="25"/>
      <c r="AC49" s="24"/>
    </row>
    <row r="50" spans="2:29" x14ac:dyDescent="0.25">
      <c r="B50">
        <v>1</v>
      </c>
      <c r="AC50" s="24"/>
    </row>
    <row r="51" spans="2:29" x14ac:dyDescent="0.25">
      <c r="AC51" s="24"/>
    </row>
    <row r="52" spans="2:29" x14ac:dyDescent="0.25">
      <c r="B52" s="19" t="s">
        <v>31</v>
      </c>
      <c r="C52" s="25"/>
      <c r="D52" s="25"/>
      <c r="AC52" s="24"/>
    </row>
    <row r="53" spans="2:29" x14ac:dyDescent="0.25">
      <c r="B53">
        <v>420</v>
      </c>
      <c r="C53" t="s">
        <v>80</v>
      </c>
      <c r="AC53" s="24"/>
    </row>
    <row r="54" spans="2:29" x14ac:dyDescent="0.25">
      <c r="AC54" s="24"/>
    </row>
    <row r="55" spans="2:29" x14ac:dyDescent="0.25">
      <c r="AC55" s="24"/>
    </row>
    <row r="56" spans="2:29" x14ac:dyDescent="0.25">
      <c r="AC56" s="24"/>
    </row>
    <row r="57" spans="2:29" x14ac:dyDescent="0.25">
      <c r="AC57" s="24"/>
    </row>
    <row r="58" spans="2:29" x14ac:dyDescent="0.25">
      <c r="B58" s="5"/>
      <c r="C58" s="5"/>
      <c r="D58" s="5"/>
      <c r="E58" s="5"/>
      <c r="F58" s="5"/>
      <c r="G58" s="5"/>
      <c r="H58" s="5"/>
      <c r="I58" s="5"/>
      <c r="J58" s="5"/>
      <c r="K58" s="5"/>
      <c r="L58" s="5"/>
      <c r="M58" s="5"/>
      <c r="N58" s="5"/>
      <c r="O58" s="5"/>
      <c r="P58" s="5"/>
      <c r="Q58" s="6"/>
      <c r="R58" s="5"/>
      <c r="S58" s="5"/>
      <c r="T58" s="5"/>
      <c r="U58" s="5"/>
      <c r="V58" s="5"/>
      <c r="W58" s="5"/>
      <c r="X58" s="5"/>
      <c r="Y58" s="5"/>
      <c r="Z58" s="5"/>
      <c r="AA58" s="5"/>
      <c r="AB58" s="5"/>
      <c r="AC58" s="30"/>
    </row>
    <row r="59" spans="2:29" x14ac:dyDescent="0.25">
      <c r="AC59" s="24"/>
    </row>
    <row r="60" spans="2:29" x14ac:dyDescent="0.25">
      <c r="B60" s="19" t="s">
        <v>32</v>
      </c>
      <c r="C60" s="25"/>
      <c r="D60" s="25"/>
      <c r="E60" s="25"/>
      <c r="AC60" s="24"/>
    </row>
    <row r="61" spans="2:29" x14ac:dyDescent="0.25">
      <c r="AC61" s="24"/>
    </row>
    <row r="62" spans="2:29" x14ac:dyDescent="0.25">
      <c r="AC62" s="24"/>
    </row>
    <row r="63" spans="2:29" x14ac:dyDescent="0.25">
      <c r="B63" s="19" t="s">
        <v>33</v>
      </c>
      <c r="C63" s="25"/>
      <c r="G63" s="19" t="s">
        <v>34</v>
      </c>
      <c r="H63" s="25"/>
      <c r="L63" s="19" t="s">
        <v>35</v>
      </c>
      <c r="M63" s="25"/>
      <c r="Q63" s="19" t="s">
        <v>36</v>
      </c>
      <c r="R63" s="25"/>
      <c r="U63" s="19" t="s">
        <v>37</v>
      </c>
      <c r="V63" s="25"/>
      <c r="Z63" s="19" t="s">
        <v>38</v>
      </c>
      <c r="AA63" s="25"/>
      <c r="AC63" s="24"/>
    </row>
    <row r="64" spans="2:29" x14ac:dyDescent="0.25">
      <c r="B64">
        <v>35</v>
      </c>
      <c r="G64">
        <v>35</v>
      </c>
      <c r="L64">
        <v>35</v>
      </c>
      <c r="Q64">
        <v>35</v>
      </c>
      <c r="R64" s="2"/>
      <c r="U64">
        <v>35</v>
      </c>
      <c r="Z64">
        <v>35</v>
      </c>
      <c r="AC64" s="24"/>
    </row>
    <row r="65" spans="2:29" x14ac:dyDescent="0.25">
      <c r="Q65"/>
      <c r="AC65" s="24"/>
    </row>
    <row r="66" spans="2:29" x14ac:dyDescent="0.25">
      <c r="B66" s="19" t="s">
        <v>39</v>
      </c>
      <c r="C66" s="25"/>
      <c r="G66" s="19" t="s">
        <v>40</v>
      </c>
      <c r="H66" s="25"/>
      <c r="L66" s="19" t="s">
        <v>41</v>
      </c>
      <c r="M66" s="25"/>
      <c r="N66" s="25"/>
      <c r="Q66" s="19" t="s">
        <v>42</v>
      </c>
      <c r="R66" s="25"/>
      <c r="U66" s="19" t="s">
        <v>43</v>
      </c>
      <c r="V66" s="25"/>
      <c r="W66" s="25"/>
      <c r="Z66" s="19" t="s">
        <v>44</v>
      </c>
      <c r="AA66" s="25"/>
      <c r="AB66" s="25"/>
      <c r="AC66" s="24"/>
    </row>
    <row r="67" spans="2:29" x14ac:dyDescent="0.25">
      <c r="B67">
        <v>35</v>
      </c>
      <c r="G67">
        <v>35</v>
      </c>
      <c r="L67">
        <v>35</v>
      </c>
      <c r="Q67">
        <v>35</v>
      </c>
      <c r="U67">
        <v>35</v>
      </c>
      <c r="Z67">
        <v>35</v>
      </c>
      <c r="AC67" s="24"/>
    </row>
    <row r="69" spans="2:29" x14ac:dyDescent="0.25">
      <c r="B69" s="5"/>
      <c r="C69" s="5"/>
      <c r="D69" s="5"/>
      <c r="E69" s="5"/>
      <c r="F69" s="5"/>
      <c r="G69" s="5"/>
      <c r="H69" s="5"/>
      <c r="I69" s="5"/>
      <c r="J69" s="5"/>
      <c r="K69" s="5"/>
      <c r="L69" s="5"/>
      <c r="M69" s="5"/>
      <c r="N69" s="5"/>
      <c r="O69" s="5"/>
      <c r="P69" s="5"/>
      <c r="Q69" s="6"/>
      <c r="R69" s="5"/>
      <c r="S69" s="5"/>
      <c r="T69" s="5"/>
      <c r="U69" s="5"/>
      <c r="V69" s="5"/>
      <c r="W69" s="5"/>
      <c r="X69" s="5"/>
      <c r="Y69" s="5"/>
      <c r="Z69" s="5"/>
      <c r="AA69" s="5"/>
      <c r="AB69" s="5"/>
      <c r="AC69" s="30"/>
    </row>
    <row r="70" spans="2:29" x14ac:dyDescent="0.25">
      <c r="AC70" s="24"/>
    </row>
    <row r="71" spans="2:29" x14ac:dyDescent="0.25">
      <c r="B71" s="19" t="s">
        <v>28</v>
      </c>
      <c r="C71" s="25"/>
      <c r="D71" s="25"/>
      <c r="R71" s="19" t="s">
        <v>29</v>
      </c>
      <c r="S71" s="25"/>
      <c r="T71" s="25"/>
      <c r="AC71" s="24"/>
    </row>
    <row r="72" spans="2:29" x14ac:dyDescent="0.25">
      <c r="B72" s="40" t="s">
        <v>874</v>
      </c>
      <c r="R72" s="40" t="s">
        <v>875</v>
      </c>
      <c r="AC72" s="24"/>
    </row>
    <row r="73" spans="2:29" x14ac:dyDescent="0.25">
      <c r="AC73" s="24"/>
    </row>
    <row r="74" spans="2:29" x14ac:dyDescent="0.25">
      <c r="B74" s="19" t="s">
        <v>30</v>
      </c>
      <c r="C74" s="25"/>
      <c r="D74" s="25"/>
      <c r="AC74" s="24"/>
    </row>
    <row r="75" spans="2:29" x14ac:dyDescent="0.25">
      <c r="B75">
        <v>1</v>
      </c>
      <c r="AC75" s="24"/>
    </row>
    <row r="76" spans="2:29" x14ac:dyDescent="0.25">
      <c r="AC76" s="24"/>
    </row>
    <row r="77" spans="2:29" x14ac:dyDescent="0.25">
      <c r="B77" s="19" t="s">
        <v>31</v>
      </c>
      <c r="C77" s="25"/>
      <c r="D77" s="25"/>
      <c r="AC77" s="24"/>
    </row>
    <row r="78" spans="2:29" x14ac:dyDescent="0.25">
      <c r="B78">
        <v>312</v>
      </c>
      <c r="C78" t="s">
        <v>80</v>
      </c>
      <c r="D78" t="s">
        <v>80</v>
      </c>
      <c r="AC78" s="24"/>
    </row>
    <row r="79" spans="2:29" x14ac:dyDescent="0.25">
      <c r="AC79" s="24"/>
    </row>
    <row r="80" spans="2:29" x14ac:dyDescent="0.25">
      <c r="B80" s="5"/>
      <c r="C80" s="5"/>
      <c r="D80" s="5"/>
      <c r="E80" s="5"/>
      <c r="F80" s="5"/>
      <c r="G80" s="5"/>
      <c r="H80" s="5"/>
      <c r="I80" s="5"/>
      <c r="J80" s="5"/>
      <c r="K80" s="5"/>
      <c r="L80" s="5"/>
      <c r="M80" s="5"/>
      <c r="N80" s="5"/>
      <c r="O80" s="5"/>
      <c r="P80" s="5"/>
      <c r="Q80" s="6"/>
      <c r="R80" s="5"/>
      <c r="S80" s="5"/>
      <c r="T80" s="5"/>
      <c r="U80" s="5"/>
      <c r="V80" s="5"/>
      <c r="W80" s="5"/>
      <c r="X80" s="5"/>
      <c r="Y80" s="5"/>
      <c r="Z80" s="5"/>
      <c r="AA80" s="5"/>
      <c r="AB80" s="5"/>
      <c r="AC80" s="30"/>
    </row>
    <row r="81" spans="2:29" x14ac:dyDescent="0.25">
      <c r="AC81" s="24"/>
    </row>
    <row r="82" spans="2:29" x14ac:dyDescent="0.25">
      <c r="B82" s="19" t="s">
        <v>32</v>
      </c>
      <c r="C82" s="25"/>
      <c r="D82" s="25"/>
      <c r="E82" s="25"/>
      <c r="AC82" s="24"/>
    </row>
    <row r="83" spans="2:29" x14ac:dyDescent="0.25">
      <c r="AC83" s="24"/>
    </row>
    <row r="84" spans="2:29" x14ac:dyDescent="0.25">
      <c r="AC84" s="24"/>
    </row>
    <row r="85" spans="2:29" x14ac:dyDescent="0.25">
      <c r="B85" s="19" t="s">
        <v>33</v>
      </c>
      <c r="C85" s="25"/>
      <c r="G85" s="19" t="s">
        <v>34</v>
      </c>
      <c r="H85" s="25"/>
      <c r="L85" s="19" t="s">
        <v>35</v>
      </c>
      <c r="M85" s="25"/>
      <c r="Q85" s="19" t="s">
        <v>36</v>
      </c>
      <c r="R85" s="25"/>
      <c r="U85" s="19" t="s">
        <v>37</v>
      </c>
      <c r="V85" s="25"/>
      <c r="Z85" s="19" t="s">
        <v>38</v>
      </c>
      <c r="AA85" s="25"/>
      <c r="AC85" s="24"/>
    </row>
    <row r="86" spans="2:29" x14ac:dyDescent="0.25">
      <c r="B86">
        <v>26</v>
      </c>
      <c r="G86">
        <v>26</v>
      </c>
      <c r="L86">
        <v>26</v>
      </c>
      <c r="Q86">
        <v>26</v>
      </c>
      <c r="R86" s="2"/>
      <c r="U86">
        <v>26</v>
      </c>
      <c r="Z86">
        <v>26</v>
      </c>
      <c r="AC86" s="24"/>
    </row>
    <row r="87" spans="2:29" x14ac:dyDescent="0.25">
      <c r="Q87"/>
      <c r="AC87" s="24"/>
    </row>
    <row r="88" spans="2:29" x14ac:dyDescent="0.25">
      <c r="B88" s="19" t="s">
        <v>39</v>
      </c>
      <c r="C88" s="25"/>
      <c r="G88" s="19" t="s">
        <v>40</v>
      </c>
      <c r="H88" s="25"/>
      <c r="L88" s="19" t="s">
        <v>41</v>
      </c>
      <c r="M88" s="25"/>
      <c r="N88" s="25"/>
      <c r="Q88" s="19" t="s">
        <v>42</v>
      </c>
      <c r="R88" s="25"/>
      <c r="U88" s="19" t="s">
        <v>43</v>
      </c>
      <c r="V88" s="25"/>
      <c r="W88" s="25"/>
      <c r="Z88" s="19" t="s">
        <v>44</v>
      </c>
      <c r="AA88" s="25"/>
      <c r="AB88" s="25"/>
      <c r="AC88" s="24"/>
    </row>
    <row r="89" spans="2:29" x14ac:dyDescent="0.25">
      <c r="B89">
        <v>26</v>
      </c>
      <c r="G89">
        <v>26</v>
      </c>
      <c r="H89" t="s">
        <v>80</v>
      </c>
      <c r="L89">
        <v>26</v>
      </c>
      <c r="Q89">
        <v>26</v>
      </c>
      <c r="U89">
        <v>26</v>
      </c>
      <c r="Z89">
        <v>26</v>
      </c>
      <c r="AC89" s="24"/>
    </row>
  </sheetData>
  <mergeCells count="2">
    <mergeCell ref="B12:AC12"/>
    <mergeCell ref="B15:AC15"/>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12"/>
  <sheetViews>
    <sheetView topLeftCell="A16" workbookViewId="0"/>
  </sheetViews>
  <sheetFormatPr baseColWidth="10" defaultColWidth="3.7109375" defaultRowHeight="15" x14ac:dyDescent="0.25"/>
  <cols>
    <col min="2" max="2" width="4" bestFit="1" customWidth="1"/>
    <col min="14" max="14" width="2.85546875" customWidth="1"/>
    <col min="15" max="15" width="2.5703125" customWidth="1"/>
    <col min="17" max="17" width="3.7109375" style="2"/>
    <col min="29" max="29" width="16.28515625" style="24" bestFit="1" customWidth="1"/>
  </cols>
  <sheetData>
    <row r="2" spans="1:29" ht="18.75" x14ac:dyDescent="0.3">
      <c r="B2" s="1" t="s">
        <v>0</v>
      </c>
    </row>
    <row r="3" spans="1:29" ht="15.75" x14ac:dyDescent="0.25">
      <c r="B3" s="3" t="s">
        <v>876</v>
      </c>
    </row>
    <row r="4" spans="1:29" x14ac:dyDescent="0.25">
      <c r="B4" s="4" t="s">
        <v>2</v>
      </c>
    </row>
    <row r="5" spans="1:29" x14ac:dyDescent="0.25">
      <c r="A5" s="5"/>
      <c r="B5" s="5"/>
      <c r="C5" s="5"/>
      <c r="D5" s="5"/>
      <c r="E5" s="5"/>
      <c r="F5" s="5"/>
      <c r="G5" s="5"/>
      <c r="H5" s="5"/>
      <c r="I5" s="5"/>
      <c r="J5" s="5"/>
      <c r="K5" s="5"/>
      <c r="L5" s="5"/>
      <c r="M5" s="5"/>
      <c r="N5" s="5"/>
      <c r="O5" s="5"/>
      <c r="P5" s="5"/>
      <c r="Q5" s="6"/>
      <c r="R5" s="5"/>
      <c r="S5" s="5"/>
      <c r="T5" s="5"/>
      <c r="U5" s="5"/>
      <c r="V5" s="5"/>
      <c r="W5" s="5"/>
      <c r="X5" s="5"/>
      <c r="Y5" s="5"/>
      <c r="Z5" s="5"/>
      <c r="AA5" s="5"/>
      <c r="AB5" s="5"/>
      <c r="AC5" s="30"/>
    </row>
    <row r="6" spans="1:29" x14ac:dyDescent="0.25">
      <c r="A6" s="7"/>
      <c r="B6" s="7"/>
      <c r="C6" s="7"/>
      <c r="D6" s="7"/>
      <c r="E6" s="7"/>
      <c r="F6" s="7"/>
      <c r="G6" s="7"/>
      <c r="H6" s="7"/>
      <c r="I6" s="7"/>
      <c r="J6" s="7"/>
      <c r="K6" s="7"/>
      <c r="L6" s="7"/>
      <c r="M6" s="7"/>
      <c r="N6" s="7"/>
      <c r="O6" s="7"/>
      <c r="P6" s="7"/>
      <c r="Q6" s="8"/>
      <c r="R6" s="7"/>
      <c r="S6" s="7"/>
      <c r="T6" s="7"/>
      <c r="U6" s="7"/>
      <c r="V6" s="7"/>
      <c r="W6" s="7"/>
      <c r="X6" s="7"/>
      <c r="Y6" s="7"/>
      <c r="Z6" s="7"/>
      <c r="AA6" s="7"/>
      <c r="AB6" s="7"/>
      <c r="AC6" s="65"/>
    </row>
    <row r="7" spans="1:29" x14ac:dyDescent="0.25">
      <c r="B7" s="9" t="s">
        <v>3</v>
      </c>
      <c r="C7" s="10"/>
      <c r="D7" s="11"/>
      <c r="E7" s="11"/>
      <c r="F7" s="12"/>
      <c r="G7" s="12"/>
      <c r="H7" s="12"/>
      <c r="I7" s="12"/>
      <c r="J7" s="12"/>
      <c r="K7" s="12"/>
      <c r="L7" s="12"/>
      <c r="M7" s="12"/>
      <c r="N7" s="12"/>
      <c r="O7" s="12"/>
      <c r="P7" s="12"/>
      <c r="Q7" s="11"/>
      <c r="R7" s="12"/>
      <c r="S7" s="12"/>
      <c r="T7" s="12"/>
      <c r="U7" s="12"/>
      <c r="V7" s="12"/>
      <c r="W7" s="12"/>
      <c r="X7" s="12"/>
      <c r="Y7" s="12"/>
      <c r="Z7" s="12"/>
      <c r="AA7" s="12"/>
      <c r="AB7" s="7"/>
      <c r="AC7" s="66" t="s">
        <v>4</v>
      </c>
    </row>
    <row r="8" spans="1:29" ht="15.75" x14ac:dyDescent="0.25">
      <c r="B8" s="14" t="s">
        <v>877</v>
      </c>
      <c r="C8" s="14"/>
      <c r="D8" s="14"/>
      <c r="E8" s="14"/>
      <c r="F8" s="14"/>
      <c r="G8" s="14"/>
      <c r="H8" s="14"/>
      <c r="I8" s="14"/>
      <c r="J8" s="14"/>
      <c r="K8" s="14"/>
      <c r="L8" s="14"/>
      <c r="M8" s="14"/>
      <c r="N8" s="14"/>
      <c r="O8" s="14"/>
      <c r="P8" s="14"/>
      <c r="Q8" s="15"/>
      <c r="R8" s="14"/>
      <c r="S8" s="14"/>
      <c r="T8" s="14"/>
      <c r="U8" s="14"/>
      <c r="V8" s="14"/>
      <c r="W8" s="14"/>
      <c r="X8" s="14"/>
      <c r="Y8" s="14"/>
      <c r="Z8" s="14"/>
      <c r="AA8" s="14"/>
      <c r="AB8" s="14"/>
      <c r="AC8" s="113" t="s">
        <v>47</v>
      </c>
    </row>
    <row r="9" spans="1:29" x14ac:dyDescent="0.25">
      <c r="B9" s="12"/>
      <c r="C9" s="12"/>
      <c r="D9" s="12"/>
      <c r="E9" s="12"/>
      <c r="F9" s="12"/>
      <c r="G9" s="12"/>
      <c r="H9" s="12"/>
      <c r="I9" s="12"/>
      <c r="J9" s="12"/>
      <c r="K9" s="12"/>
      <c r="L9" s="12"/>
      <c r="M9" s="12"/>
      <c r="N9" s="12"/>
      <c r="O9" s="12"/>
      <c r="P9" s="12"/>
      <c r="Q9" s="11"/>
      <c r="R9" s="12"/>
      <c r="S9" s="12"/>
      <c r="T9" s="12"/>
      <c r="U9" s="12"/>
      <c r="V9" s="12"/>
      <c r="W9" s="12"/>
      <c r="X9" s="12"/>
      <c r="Y9" s="12"/>
      <c r="Z9" s="12"/>
      <c r="AA9" s="12"/>
      <c r="AB9" s="7"/>
      <c r="AC9" s="65"/>
    </row>
    <row r="10" spans="1:29" x14ac:dyDescent="0.25">
      <c r="B10" s="9" t="s">
        <v>6</v>
      </c>
      <c r="C10" s="10"/>
      <c r="D10" s="10"/>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ht="15.75" x14ac:dyDescent="0.25">
      <c r="B11" s="14" t="s">
        <v>878</v>
      </c>
      <c r="C11" s="12"/>
      <c r="D11" s="12"/>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x14ac:dyDescent="0.25">
      <c r="B12" s="12"/>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65"/>
    </row>
    <row r="13" spans="1:29" x14ac:dyDescent="0.25">
      <c r="B13" s="9" t="s">
        <v>8</v>
      </c>
      <c r="C13" s="10"/>
      <c r="D13" s="10"/>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ht="81" customHeight="1" x14ac:dyDescent="0.25">
      <c r="B14" s="141" t="s">
        <v>879</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row>
    <row r="15" spans="1:29" x14ac:dyDescent="0.25">
      <c r="B15" s="12"/>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65"/>
    </row>
    <row r="16" spans="1:29" x14ac:dyDescent="0.25">
      <c r="B16" s="9" t="s">
        <v>10</v>
      </c>
      <c r="C16" s="10"/>
      <c r="D16" s="10"/>
      <c r="E16" s="12"/>
      <c r="F16" s="12"/>
      <c r="G16" s="12"/>
      <c r="H16" s="12"/>
      <c r="I16" s="12"/>
      <c r="J16" s="12"/>
      <c r="K16" s="12"/>
      <c r="L16" s="12"/>
      <c r="M16" s="12"/>
      <c r="N16" s="12"/>
      <c r="O16" s="12"/>
      <c r="P16" s="12"/>
      <c r="Q16" s="11"/>
      <c r="R16" s="9" t="s">
        <v>11</v>
      </c>
      <c r="S16" s="10"/>
      <c r="T16" s="10"/>
      <c r="U16" s="10"/>
      <c r="V16" s="10"/>
      <c r="W16" s="12"/>
      <c r="X16" s="12"/>
      <c r="Y16" s="12"/>
      <c r="Z16" s="12"/>
      <c r="AA16" s="12"/>
      <c r="AB16" s="7"/>
      <c r="AC16" s="65"/>
    </row>
    <row r="17" spans="1:29" ht="15.75" x14ac:dyDescent="0.25">
      <c r="B17" s="13" t="s">
        <v>9</v>
      </c>
      <c r="C17" s="14"/>
      <c r="D17" s="14"/>
      <c r="E17" s="14"/>
      <c r="F17" s="14"/>
      <c r="G17" s="14"/>
      <c r="H17" s="14"/>
      <c r="I17" s="14"/>
      <c r="J17" s="14"/>
      <c r="K17" s="14"/>
      <c r="L17" s="14"/>
      <c r="M17" s="14"/>
      <c r="N17" s="14"/>
      <c r="O17" s="14"/>
      <c r="P17" s="14"/>
      <c r="Q17" s="15"/>
      <c r="R17" s="13" t="s">
        <v>9</v>
      </c>
      <c r="S17" s="14"/>
      <c r="T17" s="12"/>
      <c r="U17" s="12"/>
      <c r="V17" s="12"/>
      <c r="W17" s="12"/>
      <c r="X17" s="12"/>
      <c r="Y17" s="12"/>
      <c r="Z17" s="12"/>
      <c r="AA17" s="12"/>
      <c r="AB17" s="7"/>
      <c r="AC17" s="65"/>
    </row>
    <row r="18" spans="1:29" x14ac:dyDescent="0.25">
      <c r="B18" s="12"/>
      <c r="C18" s="12"/>
      <c r="D18" s="12"/>
      <c r="E18" s="12"/>
      <c r="F18" s="12"/>
      <c r="G18" s="12"/>
      <c r="H18" s="12"/>
      <c r="I18" s="12"/>
      <c r="J18" s="12"/>
      <c r="K18" s="12"/>
      <c r="L18" s="12"/>
      <c r="M18" s="12"/>
      <c r="N18" s="12"/>
      <c r="O18" s="12"/>
      <c r="P18" s="12"/>
      <c r="Q18" s="11"/>
      <c r="R18" s="12"/>
      <c r="S18" s="12"/>
      <c r="T18" s="12"/>
      <c r="U18" s="12"/>
      <c r="V18" s="12"/>
      <c r="W18" s="12"/>
      <c r="X18" s="12"/>
      <c r="Y18" s="12"/>
      <c r="Z18" s="12"/>
      <c r="AA18" s="12"/>
      <c r="AB18" s="7"/>
      <c r="AC18" s="65"/>
    </row>
    <row r="19" spans="1:29" x14ac:dyDescent="0.25">
      <c r="B19" s="9" t="s">
        <v>12</v>
      </c>
      <c r="C19" s="10"/>
      <c r="D19" s="10"/>
      <c r="E19" s="10"/>
      <c r="F19" s="12"/>
      <c r="G19" s="12"/>
      <c r="H19" s="12"/>
      <c r="I19" s="12"/>
      <c r="J19" s="12"/>
      <c r="K19" s="12"/>
      <c r="L19" s="12"/>
      <c r="M19" s="12"/>
      <c r="N19" s="12"/>
      <c r="O19" s="12"/>
      <c r="P19" s="12"/>
      <c r="Q19" s="11"/>
      <c r="R19" s="9" t="s">
        <v>13</v>
      </c>
      <c r="S19" s="10"/>
      <c r="T19" s="10"/>
      <c r="U19" s="12"/>
      <c r="V19" s="12"/>
      <c r="W19" s="12"/>
      <c r="X19" s="12"/>
      <c r="Y19" s="12"/>
      <c r="Z19" s="12"/>
      <c r="AA19" s="12"/>
      <c r="AB19" s="7"/>
      <c r="AC19" s="65"/>
    </row>
    <row r="20" spans="1:29" ht="15.75" x14ac:dyDescent="0.25">
      <c r="B20" s="14" t="s">
        <v>128</v>
      </c>
      <c r="C20" s="14"/>
      <c r="D20" s="14"/>
      <c r="E20" s="14"/>
      <c r="F20" s="14"/>
      <c r="G20" s="14"/>
      <c r="H20" s="14"/>
      <c r="I20" s="14"/>
      <c r="J20" s="14"/>
      <c r="K20" s="14"/>
      <c r="L20" s="14"/>
      <c r="M20" s="14"/>
      <c r="N20" s="14"/>
      <c r="O20" s="14"/>
      <c r="P20" s="14"/>
      <c r="Q20" s="15"/>
      <c r="R20" s="114" t="s">
        <v>719</v>
      </c>
      <c r="S20" s="14"/>
      <c r="T20" s="12"/>
      <c r="U20" s="12"/>
      <c r="V20" s="12"/>
      <c r="W20" s="12"/>
      <c r="X20" s="12"/>
      <c r="Y20" s="12"/>
      <c r="Z20" s="12"/>
      <c r="AA20" s="12"/>
      <c r="AB20" s="7"/>
      <c r="AC20" s="65"/>
    </row>
    <row r="21" spans="1:29" x14ac:dyDescent="0.25">
      <c r="A21" s="5"/>
      <c r="B21" s="17"/>
      <c r="C21" s="17"/>
      <c r="D21" s="17"/>
      <c r="E21" s="17"/>
      <c r="F21" s="17"/>
      <c r="G21" s="17"/>
      <c r="H21" s="17"/>
      <c r="I21" s="17"/>
      <c r="J21" s="17"/>
      <c r="K21" s="17"/>
      <c r="L21" s="17"/>
      <c r="M21" s="17"/>
      <c r="N21" s="17"/>
      <c r="O21" s="17"/>
      <c r="P21" s="17"/>
      <c r="Q21" s="18"/>
      <c r="R21" s="17"/>
      <c r="S21" s="17"/>
      <c r="T21" s="17"/>
      <c r="U21" s="17"/>
      <c r="V21" s="17"/>
      <c r="W21" s="17"/>
      <c r="X21" s="17"/>
      <c r="Y21" s="17"/>
      <c r="Z21" s="17"/>
      <c r="AA21" s="17"/>
      <c r="AB21" s="5"/>
      <c r="AC21" s="30"/>
    </row>
    <row r="22" spans="1:29" x14ac:dyDescent="0.25">
      <c r="A22" s="2"/>
      <c r="B22" s="2"/>
      <c r="C22" s="2"/>
      <c r="D22" s="2"/>
      <c r="E22" s="2"/>
      <c r="F22" s="2"/>
      <c r="G22" s="2"/>
      <c r="H22" s="2"/>
      <c r="I22" s="2"/>
      <c r="J22" s="2"/>
      <c r="K22" s="2"/>
      <c r="L22" s="2"/>
      <c r="M22" s="2"/>
      <c r="N22" s="2"/>
      <c r="O22" s="2"/>
      <c r="P22" s="2"/>
      <c r="R22" s="2"/>
      <c r="S22" s="2"/>
      <c r="T22" s="2"/>
      <c r="U22" s="2"/>
      <c r="V22" s="2"/>
      <c r="W22" s="2"/>
      <c r="X22" s="2"/>
      <c r="Y22" s="2"/>
      <c r="Z22" s="2"/>
      <c r="AA22" s="2"/>
      <c r="AB22" s="2"/>
      <c r="AC22" s="37"/>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B24" s="19" t="s">
        <v>15</v>
      </c>
      <c r="C24" s="20"/>
      <c r="N24" s="2"/>
      <c r="O24" s="21"/>
      <c r="P24" s="21"/>
      <c r="R24" s="21"/>
      <c r="S24" s="21"/>
      <c r="T24" s="2"/>
      <c r="AC24" s="67" t="s">
        <v>16</v>
      </c>
    </row>
    <row r="25" spans="1:29" x14ac:dyDescent="0.25">
      <c r="B25" s="23">
        <v>211</v>
      </c>
      <c r="C25" s="23" t="s">
        <v>17</v>
      </c>
      <c r="AC25" s="24">
        <v>15000</v>
      </c>
    </row>
    <row r="26" spans="1:29" x14ac:dyDescent="0.25">
      <c r="B26" s="23">
        <v>215</v>
      </c>
      <c r="C26" s="23" t="s">
        <v>52</v>
      </c>
      <c r="AC26" s="24">
        <v>15000</v>
      </c>
    </row>
    <row r="27" spans="1:29" x14ac:dyDescent="0.25">
      <c r="B27" s="11">
        <v>261</v>
      </c>
      <c r="C27" s="11" t="s">
        <v>18</v>
      </c>
      <c r="AC27" s="24">
        <v>200000</v>
      </c>
    </row>
    <row r="28" spans="1:29" x14ac:dyDescent="0.25">
      <c r="B28" s="11">
        <v>272</v>
      </c>
      <c r="C28" s="11" t="s">
        <v>291</v>
      </c>
      <c r="AC28" s="24">
        <v>20000</v>
      </c>
    </row>
    <row r="29" spans="1:29" x14ac:dyDescent="0.25">
      <c r="B29" s="23">
        <v>296</v>
      </c>
      <c r="C29" s="23" t="s">
        <v>54</v>
      </c>
      <c r="AC29" s="24">
        <v>25000</v>
      </c>
    </row>
    <row r="30" spans="1:29" x14ac:dyDescent="0.25">
      <c r="B30" s="11">
        <v>355</v>
      </c>
      <c r="C30" s="11" t="s">
        <v>55</v>
      </c>
      <c r="AC30" s="24">
        <v>50000</v>
      </c>
    </row>
    <row r="31" spans="1:29" x14ac:dyDescent="0.25">
      <c r="B31" s="11">
        <v>511</v>
      </c>
      <c r="C31" s="11" t="s">
        <v>24</v>
      </c>
      <c r="AC31" s="24">
        <v>30000</v>
      </c>
    </row>
    <row r="32" spans="1:29" x14ac:dyDescent="0.25">
      <c r="B32" s="11">
        <v>512</v>
      </c>
      <c r="C32" s="11" t="s">
        <v>880</v>
      </c>
      <c r="AC32" s="24">
        <v>15000</v>
      </c>
    </row>
    <row r="33" spans="2:29" x14ac:dyDescent="0.25">
      <c r="B33" s="11">
        <v>564</v>
      </c>
      <c r="C33" s="11" t="s">
        <v>76</v>
      </c>
      <c r="AC33" s="24">
        <v>50000</v>
      </c>
    </row>
    <row r="35" spans="2:29" x14ac:dyDescent="0.25">
      <c r="AA35" s="25"/>
      <c r="AB35" s="26" t="s">
        <v>27</v>
      </c>
      <c r="AC35" s="68">
        <f>SUM(AC25:AC33)</f>
        <v>420000</v>
      </c>
    </row>
    <row r="36" spans="2:29" x14ac:dyDescent="0.25">
      <c r="B36" s="5"/>
      <c r="C36" s="5"/>
      <c r="D36" s="5"/>
      <c r="E36" s="5"/>
      <c r="F36" s="5"/>
      <c r="G36" s="5"/>
      <c r="H36" s="5"/>
      <c r="I36" s="5"/>
      <c r="J36" s="5"/>
      <c r="K36" s="5"/>
      <c r="L36" s="5"/>
      <c r="M36" s="5"/>
      <c r="N36" s="5"/>
      <c r="O36" s="5"/>
      <c r="P36" s="5"/>
      <c r="Q36" s="6"/>
      <c r="R36" s="5"/>
      <c r="S36" s="5"/>
      <c r="T36" s="5"/>
      <c r="U36" s="5"/>
      <c r="V36" s="5"/>
      <c r="W36" s="5"/>
      <c r="X36" s="5"/>
      <c r="Y36" s="5"/>
      <c r="Z36" s="5"/>
      <c r="AA36" s="5"/>
      <c r="AB36" s="5"/>
      <c r="AC36" s="30"/>
    </row>
    <row r="38" spans="2:29" x14ac:dyDescent="0.25">
      <c r="B38" s="19" t="s">
        <v>28</v>
      </c>
      <c r="C38" s="25"/>
      <c r="D38" s="25"/>
      <c r="R38" s="19" t="s">
        <v>29</v>
      </c>
      <c r="S38" s="25"/>
      <c r="T38" s="25"/>
    </row>
    <row r="39" spans="2:29" x14ac:dyDescent="0.25">
      <c r="B39" s="31" t="s">
        <v>881</v>
      </c>
      <c r="R39" s="99" t="s">
        <v>882</v>
      </c>
      <c r="S39" s="32"/>
      <c r="T39" s="32"/>
      <c r="U39" s="32"/>
      <c r="V39" s="32"/>
      <c r="W39" s="32"/>
      <c r="X39" s="32"/>
      <c r="Y39" s="32"/>
      <c r="Z39" s="32"/>
      <c r="AA39" s="32"/>
      <c r="AB39" s="32"/>
      <c r="AC39" s="73" t="s">
        <v>80</v>
      </c>
    </row>
    <row r="41" spans="2:29" x14ac:dyDescent="0.25">
      <c r="B41" s="19" t="s">
        <v>30</v>
      </c>
      <c r="C41" s="25"/>
      <c r="D41" s="25"/>
    </row>
    <row r="42" spans="2:29" x14ac:dyDescent="0.25">
      <c r="B42">
        <v>0</v>
      </c>
    </row>
    <row r="44" spans="2:29" x14ac:dyDescent="0.25">
      <c r="B44" s="19" t="s">
        <v>31</v>
      </c>
      <c r="C44" s="25"/>
      <c r="D44" s="25"/>
    </row>
    <row r="45" spans="2:29" x14ac:dyDescent="0.25">
      <c r="B45">
        <v>62</v>
      </c>
    </row>
    <row r="46" spans="2:29" x14ac:dyDescent="0.25">
      <c r="B46" s="5"/>
      <c r="C46" s="5"/>
      <c r="D46" s="5"/>
      <c r="E46" s="5"/>
      <c r="F46" s="5"/>
      <c r="G46" s="5"/>
      <c r="H46" s="5"/>
      <c r="I46" s="5"/>
      <c r="J46" s="5"/>
      <c r="K46" s="5"/>
      <c r="L46" s="5"/>
      <c r="M46" s="5"/>
      <c r="N46" s="5"/>
      <c r="O46" s="5"/>
      <c r="P46" s="5"/>
      <c r="Q46" s="6"/>
      <c r="R46" s="5"/>
      <c r="S46" s="5"/>
      <c r="T46" s="5"/>
      <c r="U46" s="5"/>
      <c r="V46" s="5"/>
      <c r="W46" s="5"/>
      <c r="X46" s="5"/>
      <c r="Y46" s="5"/>
      <c r="Z46" s="5"/>
      <c r="AA46" s="5"/>
      <c r="AB46" s="5"/>
      <c r="AC46" s="30"/>
    </row>
    <row r="48" spans="2:29" x14ac:dyDescent="0.25">
      <c r="B48" s="19" t="s">
        <v>32</v>
      </c>
      <c r="C48" s="25"/>
      <c r="D48" s="25"/>
      <c r="E48" s="25"/>
    </row>
    <row r="50" spans="2:29" x14ac:dyDescent="0.25">
      <c r="B50" s="19" t="s">
        <v>33</v>
      </c>
      <c r="C50" s="25"/>
      <c r="G50" s="19" t="s">
        <v>34</v>
      </c>
      <c r="H50" s="25"/>
      <c r="L50" s="19" t="s">
        <v>35</v>
      </c>
      <c r="M50" s="25"/>
      <c r="Q50" s="19" t="s">
        <v>36</v>
      </c>
      <c r="R50" s="25"/>
      <c r="U50" s="19" t="s">
        <v>37</v>
      </c>
      <c r="V50" s="25"/>
      <c r="Z50" s="19" t="s">
        <v>38</v>
      </c>
      <c r="AA50" s="25"/>
    </row>
    <row r="51" spans="2:29" x14ac:dyDescent="0.25">
      <c r="B51">
        <v>0</v>
      </c>
      <c r="G51">
        <v>0</v>
      </c>
      <c r="L51">
        <v>0</v>
      </c>
      <c r="Q51">
        <v>0</v>
      </c>
      <c r="R51" s="2"/>
      <c r="U51">
        <v>30</v>
      </c>
      <c r="Z51">
        <v>32</v>
      </c>
    </row>
    <row r="52" spans="2:29" ht="13.5" customHeight="1" x14ac:dyDescent="0.25">
      <c r="Q52"/>
    </row>
    <row r="53" spans="2:29" x14ac:dyDescent="0.25">
      <c r="B53" s="19" t="s">
        <v>39</v>
      </c>
      <c r="C53" s="25"/>
      <c r="G53" s="19" t="s">
        <v>40</v>
      </c>
      <c r="H53" s="25"/>
      <c r="L53" s="19" t="s">
        <v>41</v>
      </c>
      <c r="M53" s="25"/>
      <c r="N53" s="25"/>
      <c r="Q53" s="19" t="s">
        <v>42</v>
      </c>
      <c r="R53" s="25"/>
      <c r="U53" s="19" t="s">
        <v>43</v>
      </c>
      <c r="V53" s="25"/>
      <c r="W53" s="25"/>
      <c r="Z53" s="19" t="s">
        <v>44</v>
      </c>
      <c r="AA53" s="25"/>
      <c r="AB53" s="25"/>
    </row>
    <row r="54" spans="2:29" x14ac:dyDescent="0.25">
      <c r="B54">
        <v>0</v>
      </c>
      <c r="G54">
        <v>0</v>
      </c>
      <c r="L54">
        <v>0</v>
      </c>
      <c r="Q54">
        <v>0</v>
      </c>
      <c r="U54">
        <v>0</v>
      </c>
      <c r="Z54">
        <v>0</v>
      </c>
    </row>
    <row r="55" spans="2:29" x14ac:dyDescent="0.25">
      <c r="B55" s="5"/>
      <c r="C55" s="5"/>
      <c r="D55" s="5"/>
      <c r="E55" s="5"/>
      <c r="F55" s="5"/>
      <c r="G55" s="5"/>
      <c r="H55" s="5"/>
      <c r="I55" s="5"/>
      <c r="J55" s="5"/>
      <c r="K55" s="5"/>
      <c r="L55" s="5"/>
      <c r="M55" s="5"/>
      <c r="N55" s="5"/>
      <c r="O55" s="5"/>
      <c r="P55" s="5"/>
      <c r="Q55" s="6"/>
      <c r="R55" s="5"/>
      <c r="S55" s="5"/>
      <c r="T55" s="5"/>
      <c r="U55" s="5"/>
      <c r="V55" s="5"/>
      <c r="W55" s="5"/>
      <c r="X55" s="5"/>
      <c r="Y55" s="5"/>
      <c r="Z55" s="5"/>
      <c r="AA55" s="5"/>
      <c r="AB55" s="5"/>
      <c r="AC55" s="30"/>
    </row>
    <row r="57" spans="2:29" x14ac:dyDescent="0.25">
      <c r="B57" s="19" t="s">
        <v>28</v>
      </c>
      <c r="C57" s="25"/>
      <c r="D57" s="25"/>
      <c r="R57" s="19" t="s">
        <v>29</v>
      </c>
      <c r="S57" s="25"/>
      <c r="T57" s="25"/>
    </row>
    <row r="58" spans="2:29" x14ac:dyDescent="0.25">
      <c r="B58" s="31" t="s">
        <v>883</v>
      </c>
      <c r="R58" s="99" t="s">
        <v>884</v>
      </c>
      <c r="S58" s="32"/>
      <c r="T58" s="32"/>
      <c r="U58" s="32"/>
      <c r="V58" s="32"/>
      <c r="W58" s="32"/>
      <c r="X58" s="32"/>
      <c r="Y58" s="32"/>
      <c r="Z58" s="32"/>
      <c r="AA58" s="32"/>
      <c r="AB58" s="32"/>
      <c r="AC58" s="73"/>
    </row>
    <row r="60" spans="2:29" x14ac:dyDescent="0.25">
      <c r="B60" s="19" t="s">
        <v>30</v>
      </c>
      <c r="C60" s="25"/>
      <c r="D60" s="25"/>
    </row>
    <row r="61" spans="2:29" x14ac:dyDescent="0.25">
      <c r="B61">
        <v>0</v>
      </c>
    </row>
    <row r="63" spans="2:29" x14ac:dyDescent="0.25">
      <c r="B63" s="19" t="s">
        <v>31</v>
      </c>
      <c r="C63" s="25"/>
      <c r="D63" s="25"/>
    </row>
    <row r="64" spans="2:29" x14ac:dyDescent="0.25">
      <c r="B64">
        <v>6</v>
      </c>
    </row>
    <row r="65" spans="2:29" x14ac:dyDescent="0.25">
      <c r="B65" s="5"/>
      <c r="C65" s="5"/>
      <c r="D65" s="5"/>
      <c r="E65" s="5"/>
      <c r="F65" s="5"/>
      <c r="G65" s="5"/>
      <c r="H65" s="5"/>
      <c r="I65" s="5"/>
      <c r="J65" s="5"/>
      <c r="K65" s="5"/>
      <c r="L65" s="5"/>
      <c r="M65" s="5"/>
      <c r="N65" s="5"/>
      <c r="O65" s="5"/>
      <c r="P65" s="5"/>
      <c r="Q65" s="6"/>
      <c r="R65" s="5"/>
      <c r="S65" s="5"/>
      <c r="T65" s="5"/>
      <c r="U65" s="5"/>
      <c r="V65" s="5"/>
      <c r="W65" s="5"/>
      <c r="X65" s="5"/>
      <c r="Y65" s="5"/>
      <c r="Z65" s="5"/>
      <c r="AA65" s="5"/>
      <c r="AB65" s="5"/>
      <c r="AC65" s="30"/>
    </row>
    <row r="67" spans="2:29" x14ac:dyDescent="0.25">
      <c r="B67" s="19" t="s">
        <v>32</v>
      </c>
      <c r="C67" s="25"/>
      <c r="D67" s="25"/>
      <c r="E67" s="25"/>
    </row>
    <row r="70" spans="2:29" x14ac:dyDescent="0.25">
      <c r="B70" s="19" t="s">
        <v>33</v>
      </c>
      <c r="C70" s="25"/>
      <c r="G70" s="19" t="s">
        <v>34</v>
      </c>
      <c r="H70" s="25"/>
      <c r="L70" s="19" t="s">
        <v>35</v>
      </c>
      <c r="M70" s="25"/>
      <c r="Q70" s="19" t="s">
        <v>36</v>
      </c>
      <c r="R70" s="25"/>
      <c r="U70" s="19" t="s">
        <v>37</v>
      </c>
      <c r="V70" s="25"/>
      <c r="Z70" s="19" t="s">
        <v>38</v>
      </c>
      <c r="AA70" s="25"/>
    </row>
    <row r="71" spans="2:29" x14ac:dyDescent="0.25">
      <c r="B71">
        <v>0</v>
      </c>
      <c r="G71">
        <v>1</v>
      </c>
      <c r="L71">
        <v>0</v>
      </c>
      <c r="Q71">
        <v>1</v>
      </c>
      <c r="R71" s="2"/>
      <c r="U71">
        <v>0</v>
      </c>
      <c r="Z71">
        <v>1</v>
      </c>
    </row>
    <row r="72" spans="2:29" x14ac:dyDescent="0.25">
      <c r="Q72"/>
    </row>
    <row r="73" spans="2:29" x14ac:dyDescent="0.25">
      <c r="B73" s="19" t="s">
        <v>39</v>
      </c>
      <c r="C73" s="25"/>
      <c r="G73" s="19" t="s">
        <v>40</v>
      </c>
      <c r="H73" s="25"/>
      <c r="L73" s="19" t="s">
        <v>41</v>
      </c>
      <c r="M73" s="25"/>
      <c r="N73" s="25"/>
      <c r="Q73" s="19" t="s">
        <v>42</v>
      </c>
      <c r="R73" s="25"/>
      <c r="U73" s="19" t="s">
        <v>43</v>
      </c>
      <c r="V73" s="25"/>
      <c r="W73" s="25"/>
      <c r="Z73" s="19" t="s">
        <v>44</v>
      </c>
      <c r="AA73" s="25"/>
      <c r="AB73" s="25"/>
    </row>
    <row r="74" spans="2:29" x14ac:dyDescent="0.25">
      <c r="B74">
        <v>0</v>
      </c>
      <c r="G74">
        <v>1</v>
      </c>
      <c r="L74">
        <v>0</v>
      </c>
      <c r="Q74">
        <v>1</v>
      </c>
      <c r="U74">
        <v>0</v>
      </c>
      <c r="Z74">
        <v>1</v>
      </c>
    </row>
    <row r="75" spans="2:29" x14ac:dyDescent="0.25">
      <c r="B75" s="5"/>
      <c r="C75" s="5"/>
      <c r="D75" s="5"/>
      <c r="E75" s="5"/>
      <c r="F75" s="5"/>
      <c r="G75" s="5"/>
      <c r="H75" s="5"/>
      <c r="I75" s="5"/>
      <c r="J75" s="5"/>
      <c r="K75" s="5"/>
      <c r="L75" s="5"/>
      <c r="M75" s="5"/>
      <c r="N75" s="5"/>
      <c r="O75" s="5"/>
      <c r="P75" s="5"/>
      <c r="Q75" s="6"/>
      <c r="R75" s="5"/>
      <c r="S75" s="5"/>
      <c r="T75" s="5"/>
      <c r="U75" s="5"/>
      <c r="V75" s="5"/>
      <c r="W75" s="5"/>
      <c r="X75" s="5"/>
      <c r="Y75" s="5"/>
      <c r="Z75" s="5"/>
      <c r="AA75" s="5"/>
      <c r="AB75" s="5"/>
      <c r="AC75" s="30"/>
    </row>
    <row r="77" spans="2:29" x14ac:dyDescent="0.25">
      <c r="B77" s="19" t="s">
        <v>28</v>
      </c>
      <c r="C77" s="25"/>
      <c r="D77" s="25"/>
      <c r="R77" s="19" t="s">
        <v>29</v>
      </c>
      <c r="S77" s="25"/>
      <c r="T77" s="25"/>
    </row>
    <row r="78" spans="2:29" x14ac:dyDescent="0.25">
      <c r="B78" s="31" t="s">
        <v>885</v>
      </c>
      <c r="R78" s="99" t="s">
        <v>886</v>
      </c>
      <c r="S78" s="32"/>
      <c r="T78" s="32"/>
      <c r="U78" s="32"/>
      <c r="V78" s="32"/>
      <c r="W78" s="32"/>
      <c r="X78" s="32"/>
      <c r="Y78" s="32"/>
      <c r="Z78" s="32"/>
      <c r="AA78" s="32"/>
      <c r="AB78" s="32"/>
      <c r="AC78" s="73"/>
    </row>
    <row r="80" spans="2:29" x14ac:dyDescent="0.25">
      <c r="B80" s="19" t="s">
        <v>30</v>
      </c>
      <c r="C80" s="25"/>
      <c r="D80" s="25"/>
    </row>
    <row r="81" spans="2:29" x14ac:dyDescent="0.25">
      <c r="B81">
        <v>0</v>
      </c>
    </row>
    <row r="83" spans="2:29" x14ac:dyDescent="0.25">
      <c r="B83" s="19" t="s">
        <v>31</v>
      </c>
      <c r="C83" s="25"/>
      <c r="D83" s="25"/>
    </row>
    <row r="84" spans="2:29" x14ac:dyDescent="0.25">
      <c r="B84">
        <v>28</v>
      </c>
    </row>
    <row r="85" spans="2:29" x14ac:dyDescent="0.25">
      <c r="B85" s="5"/>
      <c r="C85" s="5"/>
      <c r="D85" s="5"/>
      <c r="E85" s="5"/>
      <c r="F85" s="5"/>
      <c r="G85" s="5"/>
      <c r="H85" s="5"/>
      <c r="I85" s="5"/>
      <c r="J85" s="5"/>
      <c r="K85" s="5"/>
      <c r="L85" s="5"/>
      <c r="M85" s="5"/>
      <c r="N85" s="5"/>
      <c r="O85" s="5"/>
      <c r="P85" s="5"/>
      <c r="Q85" s="6"/>
      <c r="R85" s="5"/>
      <c r="S85" s="5"/>
      <c r="T85" s="5"/>
      <c r="U85" s="5"/>
      <c r="V85" s="5"/>
      <c r="W85" s="5"/>
      <c r="X85" s="5"/>
      <c r="Y85" s="5"/>
      <c r="Z85" s="5"/>
      <c r="AA85" s="5"/>
      <c r="AB85" s="5"/>
      <c r="AC85" s="30"/>
    </row>
    <row r="87" spans="2:29" x14ac:dyDescent="0.25">
      <c r="B87" s="19" t="s">
        <v>32</v>
      </c>
      <c r="C87" s="25"/>
      <c r="D87" s="25"/>
      <c r="E87" s="25"/>
    </row>
    <row r="89" spans="2:29" x14ac:dyDescent="0.25">
      <c r="B89" s="19" t="s">
        <v>33</v>
      </c>
      <c r="C89" s="25"/>
      <c r="G89" s="19" t="s">
        <v>34</v>
      </c>
      <c r="H89" s="25"/>
      <c r="L89" s="19" t="s">
        <v>35</v>
      </c>
      <c r="M89" s="25"/>
      <c r="Q89" s="19" t="s">
        <v>36</v>
      </c>
      <c r="R89" s="25"/>
      <c r="U89" s="19" t="s">
        <v>37</v>
      </c>
      <c r="V89" s="25"/>
      <c r="Z89" s="19" t="s">
        <v>38</v>
      </c>
      <c r="AA89" s="25"/>
    </row>
    <row r="90" spans="2:29" x14ac:dyDescent="0.25">
      <c r="B90">
        <v>2</v>
      </c>
      <c r="G90">
        <v>2</v>
      </c>
      <c r="L90">
        <v>3</v>
      </c>
      <c r="Q90">
        <v>2</v>
      </c>
      <c r="R90" s="2"/>
      <c r="U90">
        <v>2</v>
      </c>
      <c r="Z90">
        <v>3</v>
      </c>
    </row>
    <row r="91" spans="2:29" x14ac:dyDescent="0.25">
      <c r="Q91"/>
    </row>
    <row r="92" spans="2:29" x14ac:dyDescent="0.25">
      <c r="B92" s="19" t="s">
        <v>39</v>
      </c>
      <c r="C92" s="25"/>
      <c r="G92" s="19" t="s">
        <v>40</v>
      </c>
      <c r="H92" s="25"/>
      <c r="L92" s="19" t="s">
        <v>41</v>
      </c>
      <c r="M92" s="25"/>
      <c r="N92" s="25"/>
      <c r="Q92" s="19" t="s">
        <v>42</v>
      </c>
      <c r="R92" s="25"/>
      <c r="U92" s="19" t="s">
        <v>43</v>
      </c>
      <c r="V92" s="25"/>
      <c r="W92" s="25"/>
      <c r="Z92" s="19" t="s">
        <v>44</v>
      </c>
      <c r="AA92" s="25"/>
      <c r="AB92" s="25"/>
    </row>
    <row r="93" spans="2:29" x14ac:dyDescent="0.25">
      <c r="B93">
        <v>2</v>
      </c>
      <c r="G93">
        <v>2</v>
      </c>
      <c r="L93">
        <v>3</v>
      </c>
      <c r="Q93">
        <v>2</v>
      </c>
      <c r="R93" s="2"/>
      <c r="U93">
        <v>2</v>
      </c>
      <c r="Z93">
        <v>3</v>
      </c>
    </row>
    <row r="94" spans="2:29" x14ac:dyDescent="0.25">
      <c r="B94" s="5"/>
      <c r="C94" s="5"/>
      <c r="D94" s="5"/>
      <c r="E94" s="5"/>
      <c r="F94" s="5"/>
      <c r="G94" s="5"/>
      <c r="H94" s="5"/>
      <c r="I94" s="5"/>
      <c r="J94" s="5"/>
      <c r="K94" s="5"/>
      <c r="L94" s="5"/>
      <c r="M94" s="5"/>
      <c r="N94" s="5"/>
      <c r="O94" s="5"/>
      <c r="P94" s="5"/>
      <c r="Q94" s="6"/>
      <c r="R94" s="5"/>
      <c r="S94" s="5"/>
      <c r="T94" s="5"/>
      <c r="U94" s="5"/>
      <c r="V94" s="5"/>
      <c r="W94" s="5"/>
      <c r="X94" s="5"/>
      <c r="Y94" s="5"/>
      <c r="Z94" s="5"/>
      <c r="AA94" s="5"/>
      <c r="AB94" s="5"/>
      <c r="AC94" s="30"/>
    </row>
    <row r="96" spans="2:29" x14ac:dyDescent="0.25">
      <c r="B96" s="19" t="s">
        <v>28</v>
      </c>
      <c r="C96" s="25"/>
      <c r="D96" s="25"/>
      <c r="R96" s="19" t="s">
        <v>29</v>
      </c>
      <c r="S96" s="25"/>
      <c r="T96" s="25"/>
    </row>
    <row r="97" spans="2:29" ht="31.5" customHeight="1" x14ac:dyDescent="0.25">
      <c r="B97" s="135" t="s">
        <v>887</v>
      </c>
      <c r="C97" s="135"/>
      <c r="D97" s="135"/>
      <c r="E97" s="135"/>
      <c r="F97" s="135"/>
      <c r="G97" s="135"/>
      <c r="H97" s="135"/>
      <c r="I97" s="135"/>
      <c r="J97" s="135"/>
      <c r="K97" s="135"/>
      <c r="L97" s="135"/>
      <c r="M97" s="135"/>
      <c r="N97" s="135"/>
      <c r="O97" s="135"/>
      <c r="P97" s="135"/>
      <c r="R97" s="99" t="s">
        <v>888</v>
      </c>
      <c r="S97" s="32"/>
      <c r="T97" s="32"/>
      <c r="U97" s="32"/>
      <c r="V97" s="32"/>
      <c r="W97" s="32"/>
      <c r="X97" s="32"/>
      <c r="Y97" s="32"/>
      <c r="Z97" s="32"/>
      <c r="AA97" s="32"/>
      <c r="AB97" s="32"/>
      <c r="AC97" s="73"/>
    </row>
    <row r="99" spans="2:29" x14ac:dyDescent="0.25">
      <c r="B99" s="19" t="s">
        <v>30</v>
      </c>
      <c r="C99" s="25"/>
      <c r="D99" s="25"/>
    </row>
    <row r="100" spans="2:29" x14ac:dyDescent="0.25">
      <c r="B100">
        <v>0</v>
      </c>
    </row>
    <row r="102" spans="2:29" x14ac:dyDescent="0.25">
      <c r="B102" s="19" t="s">
        <v>31</v>
      </c>
      <c r="C102" s="25"/>
      <c r="D102" s="25"/>
    </row>
    <row r="103" spans="2:29" x14ac:dyDescent="0.25">
      <c r="B103">
        <v>5</v>
      </c>
    </row>
    <row r="104" spans="2:29" x14ac:dyDescent="0.25">
      <c r="B104" s="5"/>
      <c r="C104" s="5"/>
      <c r="D104" s="5"/>
      <c r="E104" s="5"/>
      <c r="F104" s="5"/>
      <c r="G104" s="5"/>
      <c r="H104" s="5"/>
      <c r="I104" s="5"/>
      <c r="J104" s="5"/>
      <c r="K104" s="5"/>
      <c r="L104" s="5"/>
      <c r="M104" s="5"/>
      <c r="N104" s="5"/>
      <c r="O104" s="5"/>
      <c r="P104" s="5"/>
      <c r="Q104" s="6"/>
      <c r="R104" s="5"/>
      <c r="S104" s="5"/>
      <c r="T104" s="5"/>
      <c r="U104" s="5"/>
      <c r="V104" s="5"/>
      <c r="W104" s="5"/>
      <c r="X104" s="5"/>
      <c r="Y104" s="5"/>
      <c r="Z104" s="5"/>
      <c r="AA104" s="5"/>
      <c r="AB104" s="5"/>
      <c r="AC104" s="30"/>
    </row>
    <row r="106" spans="2:29" x14ac:dyDescent="0.25">
      <c r="B106" s="19" t="s">
        <v>32</v>
      </c>
      <c r="C106" s="25"/>
      <c r="D106" s="25"/>
      <c r="E106" s="25"/>
    </row>
    <row r="108" spans="2:29" x14ac:dyDescent="0.25">
      <c r="B108" s="19" t="s">
        <v>33</v>
      </c>
      <c r="C108" s="25"/>
      <c r="G108" s="19" t="s">
        <v>34</v>
      </c>
      <c r="H108" s="25"/>
      <c r="L108" s="19" t="s">
        <v>35</v>
      </c>
      <c r="M108" s="25"/>
      <c r="Q108" s="19" t="s">
        <v>36</v>
      </c>
      <c r="R108" s="25"/>
      <c r="U108" s="19" t="s">
        <v>37</v>
      </c>
      <c r="V108" s="25"/>
      <c r="Z108" s="19" t="s">
        <v>38</v>
      </c>
      <c r="AA108" s="25"/>
    </row>
    <row r="109" spans="2:29" x14ac:dyDescent="0.25">
      <c r="B109">
        <v>0</v>
      </c>
      <c r="G109">
        <v>0</v>
      </c>
      <c r="L109">
        <v>1</v>
      </c>
      <c r="Q109">
        <v>0</v>
      </c>
      <c r="R109" s="2"/>
      <c r="U109">
        <v>1</v>
      </c>
      <c r="Z109">
        <v>0</v>
      </c>
    </row>
    <row r="110" spans="2:29" x14ac:dyDescent="0.25">
      <c r="Q110"/>
    </row>
    <row r="111" spans="2:29" x14ac:dyDescent="0.25">
      <c r="B111" s="19" t="s">
        <v>39</v>
      </c>
      <c r="C111" s="25"/>
      <c r="G111" s="19" t="s">
        <v>40</v>
      </c>
      <c r="H111" s="25"/>
      <c r="L111" s="19" t="s">
        <v>41</v>
      </c>
      <c r="M111" s="25"/>
      <c r="N111" s="25"/>
      <c r="Q111" s="19" t="s">
        <v>42</v>
      </c>
      <c r="R111" s="25"/>
      <c r="U111" s="19" t="s">
        <v>43</v>
      </c>
      <c r="V111" s="25"/>
      <c r="W111" s="25"/>
      <c r="Z111" s="19" t="s">
        <v>44</v>
      </c>
      <c r="AA111" s="25"/>
      <c r="AB111" s="25"/>
    </row>
    <row r="112" spans="2:29" x14ac:dyDescent="0.25">
      <c r="B112">
        <v>1</v>
      </c>
      <c r="G112">
        <v>0</v>
      </c>
      <c r="H112" t="s">
        <v>80</v>
      </c>
      <c r="L112">
        <v>0</v>
      </c>
      <c r="Q112">
        <v>1</v>
      </c>
      <c r="R112" s="2"/>
      <c r="U112">
        <v>1</v>
      </c>
      <c r="Z112">
        <v>0</v>
      </c>
    </row>
  </sheetData>
  <mergeCells count="2">
    <mergeCell ref="B14:AC14"/>
    <mergeCell ref="B97:P97"/>
  </mergeCell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120"/>
  <sheetViews>
    <sheetView workbookViewId="0"/>
  </sheetViews>
  <sheetFormatPr baseColWidth="10" defaultColWidth="3.7109375" defaultRowHeight="15" x14ac:dyDescent="0.25"/>
  <cols>
    <col min="2" max="2" width="4" bestFit="1" customWidth="1"/>
    <col min="14" max="14" width="2.85546875" customWidth="1"/>
    <col min="15" max="15" width="2.5703125" customWidth="1"/>
    <col min="17" max="17" width="3.7109375" style="2"/>
    <col min="29" max="29" width="16.28515625" style="24" bestFit="1" customWidth="1"/>
  </cols>
  <sheetData>
    <row r="2" spans="1:29" ht="18.75" x14ac:dyDescent="0.3">
      <c r="B2" s="1" t="s">
        <v>0</v>
      </c>
    </row>
    <row r="3" spans="1:29" ht="15.75" x14ac:dyDescent="0.25">
      <c r="B3" s="3" t="s">
        <v>876</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14" t="s">
        <v>889</v>
      </c>
      <c r="C9" s="14"/>
      <c r="D9" s="14"/>
      <c r="E9" s="14"/>
      <c r="F9" s="14"/>
      <c r="G9" s="14"/>
      <c r="H9" s="14"/>
      <c r="I9" s="14"/>
      <c r="J9" s="14"/>
      <c r="K9" s="14"/>
      <c r="L9" s="14"/>
      <c r="M9" s="14"/>
      <c r="N9" s="14"/>
      <c r="O9" s="14"/>
      <c r="P9" s="14"/>
      <c r="Q9" s="15"/>
      <c r="R9" s="14"/>
      <c r="S9" s="14"/>
      <c r="T9" s="14"/>
      <c r="U9" s="14"/>
      <c r="V9" s="14"/>
      <c r="W9" s="14"/>
      <c r="X9" s="14"/>
      <c r="Y9" s="14"/>
      <c r="Z9" s="14"/>
      <c r="AA9" s="14"/>
      <c r="AB9" s="14"/>
      <c r="AC9" s="113"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ht="15.75" x14ac:dyDescent="0.25">
      <c r="B12" s="14" t="s">
        <v>890</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65"/>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ht="112.5" customHeight="1" x14ac:dyDescent="0.25">
      <c r="B15" s="141" t="s">
        <v>891</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15.75" x14ac:dyDescent="0.25">
      <c r="B18" s="13" t="s">
        <v>9</v>
      </c>
      <c r="C18" s="14"/>
      <c r="D18" s="14"/>
      <c r="E18" s="14"/>
      <c r="F18" s="14"/>
      <c r="G18" s="14"/>
      <c r="H18" s="14"/>
      <c r="I18" s="14"/>
      <c r="J18" s="14"/>
      <c r="K18" s="14"/>
      <c r="L18" s="14"/>
      <c r="M18" s="14"/>
      <c r="N18" s="14"/>
      <c r="O18" s="14"/>
      <c r="P18" s="14"/>
      <c r="Q18" s="15"/>
      <c r="R18" s="13" t="s">
        <v>9</v>
      </c>
      <c r="S18" s="14"/>
      <c r="T18" s="12"/>
      <c r="U18" s="12"/>
      <c r="V18" s="12"/>
      <c r="W18" s="12"/>
      <c r="X18" s="12"/>
      <c r="Y18" s="12"/>
      <c r="Z18" s="12"/>
      <c r="AA18" s="12"/>
      <c r="AB18" s="7"/>
      <c r="AC18" s="65"/>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15.75" x14ac:dyDescent="0.25">
      <c r="B21" s="14" t="s">
        <v>210</v>
      </c>
      <c r="C21" s="14"/>
      <c r="D21" s="14"/>
      <c r="E21" s="14"/>
      <c r="F21" s="14"/>
      <c r="G21" s="14"/>
      <c r="H21" s="14"/>
      <c r="I21" s="14"/>
      <c r="J21" s="14"/>
      <c r="K21" s="14"/>
      <c r="L21" s="14"/>
      <c r="M21" s="14"/>
      <c r="N21" s="14"/>
      <c r="O21" s="14"/>
      <c r="P21" s="14"/>
      <c r="Q21" s="15"/>
      <c r="R21" s="114" t="s">
        <v>719</v>
      </c>
      <c r="S21" s="14"/>
      <c r="T21" s="12"/>
      <c r="U21" s="12"/>
      <c r="V21" s="12"/>
      <c r="W21" s="12"/>
      <c r="X21" s="12"/>
      <c r="Y21" s="12"/>
      <c r="Z21" s="12"/>
      <c r="AA21" s="12"/>
      <c r="AB21" s="7"/>
      <c r="AC21" s="65"/>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211</v>
      </c>
      <c r="C26" s="23" t="s">
        <v>17</v>
      </c>
      <c r="AC26" s="24">
        <v>15000</v>
      </c>
    </row>
    <row r="27" spans="1:29" x14ac:dyDescent="0.25">
      <c r="B27" s="23">
        <v>215</v>
      </c>
      <c r="C27" s="23" t="s">
        <v>52</v>
      </c>
      <c r="AC27" s="24">
        <v>15000</v>
      </c>
    </row>
    <row r="28" spans="1:29" x14ac:dyDescent="0.25">
      <c r="B28" s="11">
        <v>261</v>
      </c>
      <c r="C28" s="11" t="s">
        <v>18</v>
      </c>
      <c r="AC28" s="24">
        <v>200000</v>
      </c>
    </row>
    <row r="29" spans="1:29" x14ac:dyDescent="0.25">
      <c r="B29" s="11">
        <v>272</v>
      </c>
      <c r="C29" s="11" t="s">
        <v>291</v>
      </c>
      <c r="AC29" s="24">
        <v>20000</v>
      </c>
    </row>
    <row r="30" spans="1:29" x14ac:dyDescent="0.25">
      <c r="B30" s="23">
        <v>296</v>
      </c>
      <c r="C30" s="23" t="s">
        <v>54</v>
      </c>
      <c r="AC30" s="24">
        <v>25000</v>
      </c>
    </row>
    <row r="31" spans="1:29" x14ac:dyDescent="0.25">
      <c r="B31" s="11">
        <v>355</v>
      </c>
      <c r="C31" s="11" t="s">
        <v>55</v>
      </c>
      <c r="AC31" s="24">
        <v>50000</v>
      </c>
    </row>
    <row r="33" spans="2:29" x14ac:dyDescent="0.25">
      <c r="AA33" s="25"/>
      <c r="AB33" s="26" t="s">
        <v>27</v>
      </c>
      <c r="AC33" s="68">
        <f>SUM(AC26:AC31)</f>
        <v>325000</v>
      </c>
    </row>
    <row r="34" spans="2:29" x14ac:dyDescent="0.25">
      <c r="B34" s="5"/>
      <c r="C34" s="5"/>
      <c r="D34" s="5"/>
      <c r="E34" s="5"/>
      <c r="F34" s="5"/>
      <c r="G34" s="5"/>
      <c r="H34" s="5"/>
      <c r="I34" s="5"/>
      <c r="J34" s="5"/>
      <c r="K34" s="5"/>
      <c r="L34" s="5"/>
      <c r="M34" s="5"/>
      <c r="N34" s="5"/>
      <c r="O34" s="5"/>
      <c r="P34" s="5"/>
      <c r="Q34" s="6"/>
      <c r="R34" s="5"/>
      <c r="S34" s="5"/>
      <c r="T34" s="5"/>
      <c r="U34" s="5"/>
      <c r="V34" s="5"/>
      <c r="W34" s="5"/>
      <c r="X34" s="5"/>
      <c r="Y34" s="5"/>
      <c r="Z34" s="5"/>
      <c r="AA34" s="5"/>
      <c r="AB34" s="5"/>
      <c r="AC34" s="30"/>
    </row>
    <row r="36" spans="2:29" x14ac:dyDescent="0.25">
      <c r="B36" s="19" t="s">
        <v>28</v>
      </c>
      <c r="C36" s="25"/>
      <c r="D36" s="25"/>
      <c r="R36" s="19" t="s">
        <v>29</v>
      </c>
      <c r="S36" s="25"/>
      <c r="T36" s="25"/>
    </row>
    <row r="37" spans="2:29" x14ac:dyDescent="0.25">
      <c r="B37" s="31" t="s">
        <v>892</v>
      </c>
      <c r="R37" s="99" t="s">
        <v>893</v>
      </c>
      <c r="S37" s="32"/>
      <c r="T37" s="32"/>
      <c r="U37" s="32"/>
      <c r="V37" s="32"/>
      <c r="W37" s="32"/>
      <c r="X37" s="32"/>
      <c r="Y37" s="32"/>
      <c r="Z37" s="32"/>
      <c r="AA37" s="32"/>
      <c r="AB37" s="32"/>
      <c r="AC37" s="73"/>
    </row>
    <row r="39" spans="2:29" x14ac:dyDescent="0.25">
      <c r="B39" s="19" t="s">
        <v>30</v>
      </c>
      <c r="C39" s="25"/>
      <c r="D39" s="25"/>
    </row>
    <row r="40" spans="2:29" x14ac:dyDescent="0.25">
      <c r="B40">
        <v>0</v>
      </c>
    </row>
    <row r="42" spans="2:29" x14ac:dyDescent="0.25">
      <c r="B42" s="19" t="s">
        <v>31</v>
      </c>
      <c r="C42" s="25"/>
      <c r="D42" s="25"/>
    </row>
    <row r="43" spans="2:29" x14ac:dyDescent="0.25">
      <c r="B43">
        <v>48</v>
      </c>
    </row>
    <row r="44" spans="2:29" x14ac:dyDescent="0.25">
      <c r="B44" s="5"/>
      <c r="C44" s="5"/>
      <c r="D44" s="5"/>
      <c r="E44" s="5"/>
      <c r="F44" s="5"/>
      <c r="G44" s="5"/>
      <c r="H44" s="5"/>
      <c r="I44" s="5"/>
      <c r="J44" s="5"/>
      <c r="K44" s="5"/>
      <c r="L44" s="5"/>
      <c r="M44" s="5"/>
      <c r="N44" s="5"/>
      <c r="O44" s="5"/>
      <c r="P44" s="5"/>
      <c r="Q44" s="6"/>
      <c r="R44" s="5"/>
      <c r="S44" s="5"/>
      <c r="T44" s="5"/>
      <c r="U44" s="5"/>
      <c r="V44" s="5"/>
      <c r="W44" s="5"/>
      <c r="X44" s="5"/>
      <c r="Y44" s="5"/>
      <c r="Z44" s="5"/>
      <c r="AA44" s="5"/>
      <c r="AB44" s="5"/>
      <c r="AC44" s="30"/>
    </row>
    <row r="46" spans="2:29" x14ac:dyDescent="0.25">
      <c r="B46" s="19" t="s">
        <v>32</v>
      </c>
      <c r="C46" s="25"/>
      <c r="D46" s="25"/>
      <c r="E46" s="25"/>
    </row>
    <row r="48" spans="2:29" x14ac:dyDescent="0.25">
      <c r="B48" s="19" t="s">
        <v>33</v>
      </c>
      <c r="C48" s="25"/>
      <c r="G48" s="19" t="s">
        <v>34</v>
      </c>
      <c r="H48" s="25"/>
      <c r="L48" s="19" t="s">
        <v>35</v>
      </c>
      <c r="M48" s="25"/>
      <c r="Q48" s="19" t="s">
        <v>36</v>
      </c>
      <c r="R48" s="25"/>
      <c r="U48" s="19" t="s">
        <v>37</v>
      </c>
      <c r="V48" s="25"/>
      <c r="Z48" s="19" t="s">
        <v>38</v>
      </c>
      <c r="AA48" s="25"/>
    </row>
    <row r="49" spans="2:29" x14ac:dyDescent="0.25">
      <c r="B49">
        <v>4</v>
      </c>
      <c r="G49">
        <v>4</v>
      </c>
      <c r="L49">
        <v>4</v>
      </c>
      <c r="Q49">
        <v>4</v>
      </c>
      <c r="R49" s="2"/>
      <c r="U49">
        <v>4</v>
      </c>
      <c r="Z49">
        <v>4</v>
      </c>
    </row>
    <row r="50" spans="2:29" x14ac:dyDescent="0.25">
      <c r="Q50"/>
    </row>
    <row r="51" spans="2:29" x14ac:dyDescent="0.25">
      <c r="B51" s="19" t="s">
        <v>39</v>
      </c>
      <c r="C51" s="25"/>
      <c r="G51" s="19" t="s">
        <v>40</v>
      </c>
      <c r="H51" s="25"/>
      <c r="L51" s="19" t="s">
        <v>41</v>
      </c>
      <c r="M51" s="25"/>
      <c r="N51" s="25"/>
      <c r="Q51" s="19" t="s">
        <v>42</v>
      </c>
      <c r="R51" s="25"/>
      <c r="U51" s="19" t="s">
        <v>43</v>
      </c>
      <c r="V51" s="25"/>
      <c r="W51" s="25"/>
      <c r="Z51" s="19" t="s">
        <v>44</v>
      </c>
      <c r="AA51" s="25"/>
      <c r="AB51" s="25"/>
    </row>
    <row r="52" spans="2:29" x14ac:dyDescent="0.25">
      <c r="B52">
        <v>4</v>
      </c>
      <c r="G52">
        <v>4</v>
      </c>
      <c r="L52">
        <v>4</v>
      </c>
      <c r="Q52">
        <v>4</v>
      </c>
      <c r="U52">
        <v>4</v>
      </c>
      <c r="Z52">
        <v>4</v>
      </c>
    </row>
    <row r="53" spans="2:29" x14ac:dyDescent="0.25">
      <c r="B53" s="5"/>
      <c r="C53" s="5"/>
      <c r="D53" s="5"/>
      <c r="E53" s="5"/>
      <c r="F53" s="5"/>
      <c r="G53" s="5"/>
      <c r="H53" s="5"/>
      <c r="I53" s="5"/>
      <c r="J53" s="5"/>
      <c r="K53" s="5"/>
      <c r="L53" s="5"/>
      <c r="M53" s="5"/>
      <c r="N53" s="5"/>
      <c r="O53" s="5"/>
      <c r="P53" s="5"/>
      <c r="Q53" s="6"/>
      <c r="R53" s="5"/>
      <c r="S53" s="5"/>
      <c r="T53" s="5"/>
      <c r="U53" s="5"/>
      <c r="V53" s="5"/>
      <c r="W53" s="5"/>
      <c r="X53" s="5"/>
      <c r="Y53" s="5"/>
      <c r="Z53" s="5"/>
      <c r="AA53" s="5"/>
      <c r="AB53" s="5"/>
      <c r="AC53" s="30"/>
    </row>
    <row r="55" spans="2:29" x14ac:dyDescent="0.25">
      <c r="B55" s="19" t="s">
        <v>28</v>
      </c>
      <c r="C55" s="25"/>
      <c r="D55" s="25"/>
      <c r="R55" s="19" t="s">
        <v>29</v>
      </c>
      <c r="S55" s="25"/>
      <c r="T55" s="25"/>
    </row>
    <row r="56" spans="2:29" x14ac:dyDescent="0.25">
      <c r="B56" s="31" t="s">
        <v>894</v>
      </c>
      <c r="R56" s="99" t="s">
        <v>895</v>
      </c>
      <c r="S56" s="32"/>
      <c r="T56" s="32"/>
      <c r="U56" s="32"/>
      <c r="V56" s="32"/>
      <c r="W56" s="32"/>
      <c r="X56" s="32"/>
      <c r="Y56" s="32"/>
      <c r="Z56" s="32"/>
      <c r="AA56" s="32"/>
      <c r="AB56" s="32"/>
      <c r="AC56" s="73"/>
    </row>
    <row r="58" spans="2:29" x14ac:dyDescent="0.25">
      <c r="B58" s="19" t="s">
        <v>30</v>
      </c>
      <c r="C58" s="25"/>
      <c r="D58" s="25"/>
    </row>
    <row r="59" spans="2:29" x14ac:dyDescent="0.25">
      <c r="B59">
        <v>0</v>
      </c>
    </row>
    <row r="61" spans="2:29" x14ac:dyDescent="0.25">
      <c r="B61" s="19" t="s">
        <v>31</v>
      </c>
      <c r="C61" s="25"/>
      <c r="D61" s="25"/>
    </row>
    <row r="62" spans="2:29" x14ac:dyDescent="0.25">
      <c r="B62">
        <v>12</v>
      </c>
    </row>
    <row r="63" spans="2:29" x14ac:dyDescent="0.25">
      <c r="B63" s="5"/>
      <c r="C63" s="5"/>
      <c r="D63" s="5"/>
      <c r="E63" s="5"/>
      <c r="F63" s="5"/>
      <c r="G63" s="5"/>
      <c r="H63" s="5"/>
      <c r="I63" s="5"/>
      <c r="J63" s="5"/>
      <c r="K63" s="5"/>
      <c r="L63" s="5"/>
      <c r="M63" s="5"/>
      <c r="N63" s="5"/>
      <c r="O63" s="5"/>
      <c r="P63" s="5"/>
      <c r="Q63" s="6"/>
      <c r="R63" s="5"/>
      <c r="S63" s="5"/>
      <c r="T63" s="5"/>
      <c r="U63" s="5"/>
      <c r="V63" s="5"/>
      <c r="W63" s="5"/>
      <c r="X63" s="5"/>
      <c r="Y63" s="5"/>
      <c r="Z63" s="5"/>
      <c r="AA63" s="5"/>
      <c r="AB63" s="5"/>
      <c r="AC63" s="30"/>
    </row>
    <row r="65" spans="2:29" x14ac:dyDescent="0.25">
      <c r="B65" s="19" t="s">
        <v>32</v>
      </c>
      <c r="C65" s="25"/>
      <c r="D65" s="25"/>
      <c r="E65" s="25"/>
    </row>
    <row r="68" spans="2:29" x14ac:dyDescent="0.25">
      <c r="B68" s="19" t="s">
        <v>33</v>
      </c>
      <c r="C68" s="25"/>
      <c r="G68" s="19" t="s">
        <v>34</v>
      </c>
      <c r="H68" s="25"/>
      <c r="L68" s="19" t="s">
        <v>35</v>
      </c>
      <c r="M68" s="25"/>
      <c r="Q68" s="19" t="s">
        <v>36</v>
      </c>
      <c r="R68" s="25"/>
      <c r="U68" s="19" t="s">
        <v>37</v>
      </c>
      <c r="V68" s="25"/>
      <c r="Z68" s="19" t="s">
        <v>38</v>
      </c>
      <c r="AA68" s="25"/>
    </row>
    <row r="69" spans="2:29" x14ac:dyDescent="0.25">
      <c r="B69">
        <v>1</v>
      </c>
      <c r="G69">
        <v>1</v>
      </c>
      <c r="L69">
        <v>1</v>
      </c>
      <c r="Q69">
        <v>1</v>
      </c>
      <c r="R69" s="2"/>
      <c r="U69">
        <v>1</v>
      </c>
      <c r="Z69">
        <v>1</v>
      </c>
    </row>
    <row r="70" spans="2:29" x14ac:dyDescent="0.25">
      <c r="Q70"/>
    </row>
    <row r="71" spans="2:29" x14ac:dyDescent="0.25">
      <c r="B71" s="19" t="s">
        <v>39</v>
      </c>
      <c r="C71" s="25"/>
      <c r="G71" s="19" t="s">
        <v>40</v>
      </c>
      <c r="H71" s="25"/>
      <c r="L71" s="19" t="s">
        <v>41</v>
      </c>
      <c r="M71" s="25"/>
      <c r="N71" s="25"/>
      <c r="Q71" s="19" t="s">
        <v>42</v>
      </c>
      <c r="R71" s="25"/>
      <c r="U71" s="19" t="s">
        <v>43</v>
      </c>
      <c r="V71" s="25"/>
      <c r="W71" s="25"/>
      <c r="Z71" s="19" t="s">
        <v>44</v>
      </c>
      <c r="AA71" s="25"/>
      <c r="AB71" s="25"/>
    </row>
    <row r="72" spans="2:29" x14ac:dyDescent="0.25">
      <c r="B72">
        <v>1</v>
      </c>
      <c r="G72">
        <v>1</v>
      </c>
      <c r="L72">
        <v>1</v>
      </c>
      <c r="Q72">
        <v>1</v>
      </c>
      <c r="U72">
        <v>1</v>
      </c>
      <c r="Z72">
        <v>1</v>
      </c>
    </row>
    <row r="73" spans="2:29" x14ac:dyDescent="0.25">
      <c r="B73" s="5"/>
      <c r="C73" s="5"/>
      <c r="D73" s="5"/>
      <c r="E73" s="5"/>
      <c r="F73" s="5"/>
      <c r="G73" s="5"/>
      <c r="H73" s="5"/>
      <c r="I73" s="5"/>
      <c r="J73" s="5"/>
      <c r="K73" s="5"/>
      <c r="L73" s="5"/>
      <c r="M73" s="5"/>
      <c r="N73" s="5"/>
      <c r="O73" s="5"/>
      <c r="P73" s="5"/>
      <c r="Q73" s="6"/>
      <c r="R73" s="5"/>
      <c r="S73" s="5"/>
      <c r="T73" s="5"/>
      <c r="U73" s="5"/>
      <c r="V73" s="5"/>
      <c r="W73" s="5"/>
      <c r="X73" s="5"/>
      <c r="Y73" s="5"/>
      <c r="Z73" s="5"/>
      <c r="AA73" s="5"/>
      <c r="AB73" s="5"/>
      <c r="AC73" s="30"/>
    </row>
    <row r="75" spans="2:29" x14ac:dyDescent="0.25">
      <c r="B75" s="19" t="s">
        <v>28</v>
      </c>
      <c r="C75" s="25"/>
      <c r="D75" s="25"/>
      <c r="R75" s="19" t="s">
        <v>29</v>
      </c>
      <c r="S75" s="25"/>
      <c r="T75" s="25"/>
    </row>
    <row r="76" spans="2:29" x14ac:dyDescent="0.25">
      <c r="B76" s="31" t="s">
        <v>896</v>
      </c>
      <c r="R76" s="99" t="s">
        <v>897</v>
      </c>
      <c r="S76" s="32"/>
      <c r="T76" s="32"/>
      <c r="U76" s="32"/>
      <c r="V76" s="32"/>
      <c r="W76" s="32"/>
      <c r="X76" s="32"/>
      <c r="Y76" s="32"/>
      <c r="Z76" s="32"/>
      <c r="AA76" s="32"/>
      <c r="AB76" s="32"/>
      <c r="AC76" s="73"/>
    </row>
    <row r="78" spans="2:29" x14ac:dyDescent="0.25">
      <c r="B78" s="19" t="s">
        <v>30</v>
      </c>
      <c r="C78" s="25"/>
      <c r="D78" s="25"/>
    </row>
    <row r="79" spans="2:29" x14ac:dyDescent="0.25">
      <c r="B79">
        <v>0</v>
      </c>
    </row>
    <row r="81" spans="2:35" x14ac:dyDescent="0.25">
      <c r="B81" s="19" t="s">
        <v>31</v>
      </c>
      <c r="C81" s="25"/>
      <c r="D81" s="25"/>
    </row>
    <row r="82" spans="2:35" x14ac:dyDescent="0.25">
      <c r="B82">
        <v>24</v>
      </c>
    </row>
    <row r="83" spans="2:35" x14ac:dyDescent="0.25">
      <c r="B83" s="5"/>
      <c r="C83" s="5"/>
      <c r="D83" s="5"/>
      <c r="E83" s="5"/>
      <c r="F83" s="5"/>
      <c r="G83" s="5"/>
      <c r="H83" s="5"/>
      <c r="I83" s="5"/>
      <c r="J83" s="5"/>
      <c r="K83" s="5"/>
      <c r="L83" s="5"/>
      <c r="M83" s="5"/>
      <c r="N83" s="5"/>
      <c r="O83" s="5"/>
      <c r="P83" s="5"/>
      <c r="Q83" s="6"/>
      <c r="R83" s="5"/>
      <c r="S83" s="5"/>
      <c r="T83" s="5"/>
      <c r="U83" s="5"/>
      <c r="V83" s="5"/>
      <c r="W83" s="5"/>
      <c r="X83" s="5"/>
      <c r="Y83" s="5"/>
      <c r="Z83" s="5"/>
      <c r="AA83" s="5"/>
      <c r="AB83" s="5"/>
      <c r="AC83" s="30"/>
    </row>
    <row r="85" spans="2:35" x14ac:dyDescent="0.25">
      <c r="B85" s="19" t="s">
        <v>32</v>
      </c>
      <c r="C85" s="25"/>
      <c r="D85" s="25"/>
      <c r="E85" s="25"/>
    </row>
    <row r="88" spans="2:35" x14ac:dyDescent="0.25">
      <c r="B88" s="19" t="s">
        <v>33</v>
      </c>
      <c r="C88" s="25"/>
      <c r="G88" s="19" t="s">
        <v>34</v>
      </c>
      <c r="H88" s="25"/>
      <c r="L88" s="19" t="s">
        <v>35</v>
      </c>
      <c r="M88" s="25"/>
      <c r="Q88" s="19" t="s">
        <v>36</v>
      </c>
      <c r="R88" s="25"/>
      <c r="U88" s="19" t="s">
        <v>37</v>
      </c>
      <c r="V88" s="25"/>
      <c r="Z88" s="19" t="s">
        <v>38</v>
      </c>
      <c r="AA88" s="25"/>
    </row>
    <row r="89" spans="2:35" x14ac:dyDescent="0.25">
      <c r="B89">
        <v>2</v>
      </c>
      <c r="G89">
        <v>2</v>
      </c>
      <c r="L89">
        <v>2</v>
      </c>
      <c r="Q89">
        <v>2</v>
      </c>
      <c r="R89" s="2"/>
      <c r="U89">
        <v>2</v>
      </c>
      <c r="Z89">
        <v>2</v>
      </c>
    </row>
    <row r="90" spans="2:35" x14ac:dyDescent="0.25">
      <c r="Q90"/>
    </row>
    <row r="91" spans="2:35" x14ac:dyDescent="0.25">
      <c r="B91" s="19" t="s">
        <v>39</v>
      </c>
      <c r="C91" s="25"/>
      <c r="G91" s="19" t="s">
        <v>40</v>
      </c>
      <c r="H91" s="25"/>
      <c r="L91" s="19" t="s">
        <v>41</v>
      </c>
      <c r="M91" s="25"/>
      <c r="N91" s="25"/>
      <c r="Q91" s="19" t="s">
        <v>42</v>
      </c>
      <c r="R91" s="25"/>
      <c r="U91" s="19" t="s">
        <v>43</v>
      </c>
      <c r="V91" s="25"/>
      <c r="W91" s="25"/>
      <c r="Z91" s="19" t="s">
        <v>44</v>
      </c>
      <c r="AA91" s="25"/>
      <c r="AB91" s="25"/>
    </row>
    <row r="92" spans="2:35" x14ac:dyDescent="0.25">
      <c r="B92">
        <v>2</v>
      </c>
      <c r="G92">
        <v>2</v>
      </c>
      <c r="L92">
        <v>2</v>
      </c>
      <c r="Q92">
        <v>2</v>
      </c>
      <c r="R92" s="2"/>
      <c r="U92">
        <v>2</v>
      </c>
      <c r="Z92">
        <v>2</v>
      </c>
    </row>
    <row r="93" spans="2:35" x14ac:dyDescent="0.2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115"/>
      <c r="AE93" s="8"/>
      <c r="AF93" s="8"/>
      <c r="AG93" s="8"/>
      <c r="AH93" s="8"/>
      <c r="AI93" s="8"/>
    </row>
    <row r="94" spans="2:35" x14ac:dyDescent="0.2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115"/>
      <c r="AE94" s="8"/>
      <c r="AF94" s="8"/>
      <c r="AG94" s="8"/>
      <c r="AH94" s="8"/>
      <c r="AI94" s="8"/>
    </row>
    <row r="95" spans="2:35" x14ac:dyDescent="0.25">
      <c r="B95" s="8"/>
      <c r="C95" s="116"/>
      <c r="D95" s="8"/>
      <c r="E95" s="8"/>
      <c r="F95" s="8"/>
      <c r="G95" s="8"/>
      <c r="H95" s="8"/>
      <c r="I95" s="8"/>
      <c r="J95" s="8"/>
      <c r="K95" s="8"/>
      <c r="L95" s="8"/>
      <c r="M95" s="8"/>
      <c r="N95" s="8"/>
      <c r="O95" s="8"/>
      <c r="P95" s="8"/>
      <c r="Q95" s="8"/>
      <c r="R95" s="8"/>
      <c r="S95" s="116"/>
      <c r="T95" s="8"/>
      <c r="U95" s="8"/>
      <c r="V95" s="8"/>
      <c r="W95" s="8"/>
      <c r="X95" s="8"/>
      <c r="Y95" s="8"/>
      <c r="Z95" s="8"/>
      <c r="AA95" s="8"/>
      <c r="AB95" s="8"/>
      <c r="AC95" s="8"/>
      <c r="AD95" s="115"/>
      <c r="AE95" s="8"/>
      <c r="AF95" s="8"/>
      <c r="AG95" s="8"/>
      <c r="AH95" s="8"/>
      <c r="AI95" s="8"/>
    </row>
    <row r="96" spans="2:35" x14ac:dyDescent="0.25">
      <c r="B96" s="8"/>
      <c r="C96" s="117"/>
      <c r="D96" s="8"/>
      <c r="E96" s="8"/>
      <c r="F96" s="8"/>
      <c r="G96" s="8"/>
      <c r="H96" s="8"/>
      <c r="I96" s="8"/>
      <c r="J96" s="8"/>
      <c r="K96" s="8"/>
      <c r="L96" s="8"/>
      <c r="M96" s="8"/>
      <c r="N96" s="8"/>
      <c r="O96" s="8"/>
      <c r="P96" s="8"/>
      <c r="Q96" s="8"/>
      <c r="R96" s="8"/>
      <c r="S96" s="118"/>
      <c r="T96" s="119"/>
      <c r="U96" s="119"/>
      <c r="V96" s="119"/>
      <c r="W96" s="119"/>
      <c r="X96" s="119"/>
      <c r="Y96" s="119"/>
      <c r="Z96" s="119"/>
      <c r="AA96" s="119"/>
      <c r="AB96" s="119"/>
      <c r="AC96" s="119"/>
      <c r="AD96" s="120"/>
      <c r="AE96" s="8"/>
      <c r="AF96" s="8"/>
      <c r="AG96" s="8"/>
      <c r="AH96" s="8"/>
      <c r="AI96" s="8"/>
    </row>
    <row r="97" spans="2:35" x14ac:dyDescent="0.2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115"/>
      <c r="AE97" s="8"/>
      <c r="AF97" s="8"/>
      <c r="AG97" s="8"/>
      <c r="AH97" s="8"/>
      <c r="AI97" s="8"/>
    </row>
    <row r="98" spans="2:35" x14ac:dyDescent="0.25">
      <c r="B98" s="8"/>
      <c r="C98" s="116"/>
      <c r="D98" s="8"/>
      <c r="E98" s="8"/>
      <c r="F98" s="8"/>
      <c r="G98" s="8"/>
      <c r="H98" s="8"/>
      <c r="I98" s="8"/>
      <c r="J98" s="8"/>
      <c r="K98" s="8"/>
      <c r="L98" s="8"/>
      <c r="M98" s="8"/>
      <c r="N98" s="8"/>
      <c r="O98" s="8"/>
      <c r="P98" s="8"/>
      <c r="Q98" s="8"/>
      <c r="R98" s="8"/>
      <c r="S98" s="8"/>
      <c r="T98" s="8"/>
      <c r="U98" s="8"/>
      <c r="V98" s="8"/>
      <c r="W98" s="8"/>
      <c r="X98" s="8"/>
      <c r="Y98" s="8"/>
      <c r="Z98" s="8"/>
      <c r="AA98" s="8"/>
      <c r="AB98" s="8"/>
      <c r="AC98" s="8"/>
      <c r="AD98" s="115"/>
      <c r="AE98" s="8"/>
      <c r="AF98" s="8"/>
      <c r="AG98" s="8"/>
      <c r="AH98" s="8"/>
      <c r="AI98" s="8"/>
    </row>
    <row r="99" spans="2:35" x14ac:dyDescent="0.2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115"/>
      <c r="AE99" s="8"/>
      <c r="AF99" s="8"/>
      <c r="AG99" s="8"/>
      <c r="AH99" s="8"/>
      <c r="AI99" s="8"/>
    </row>
    <row r="100" spans="2:35" x14ac:dyDescent="0.2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115"/>
      <c r="AE100" s="8"/>
      <c r="AF100" s="8"/>
      <c r="AG100" s="8"/>
      <c r="AH100" s="8"/>
      <c r="AI100" s="8"/>
    </row>
    <row r="101" spans="2:35" x14ac:dyDescent="0.25">
      <c r="B101" s="8"/>
      <c r="C101" s="116"/>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115"/>
      <c r="AE101" s="8"/>
      <c r="AF101" s="8"/>
      <c r="AG101" s="8"/>
      <c r="AH101" s="8"/>
      <c r="AI101" s="8"/>
    </row>
    <row r="102" spans="2:35" x14ac:dyDescent="0.2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115"/>
      <c r="AE102" s="8"/>
      <c r="AF102" s="8"/>
      <c r="AG102" s="8"/>
      <c r="AH102" s="8"/>
      <c r="AI102" s="8"/>
    </row>
    <row r="103" spans="2:35" x14ac:dyDescent="0.2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115"/>
      <c r="AE103" s="8"/>
      <c r="AF103" s="8"/>
      <c r="AG103" s="8"/>
      <c r="AH103" s="8"/>
      <c r="AI103" s="8"/>
    </row>
    <row r="104" spans="2:35" x14ac:dyDescent="0.2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115"/>
      <c r="AE104" s="8"/>
      <c r="AF104" s="8"/>
      <c r="AG104" s="8"/>
      <c r="AH104" s="8"/>
      <c r="AI104" s="8"/>
    </row>
    <row r="105" spans="2:35" x14ac:dyDescent="0.2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115"/>
      <c r="AE105" s="8"/>
      <c r="AF105" s="8"/>
      <c r="AG105" s="8"/>
      <c r="AH105" s="8"/>
      <c r="AI105" s="8"/>
    </row>
    <row r="106" spans="2:35" x14ac:dyDescent="0.25">
      <c r="B106" s="8"/>
      <c r="C106" s="116"/>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115"/>
      <c r="AE106" s="8"/>
      <c r="AF106" s="8"/>
      <c r="AG106" s="8"/>
      <c r="AH106" s="8"/>
      <c r="AI106" s="8"/>
    </row>
    <row r="107" spans="2:35" x14ac:dyDescent="0.2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115"/>
      <c r="AE107" s="8"/>
      <c r="AF107" s="8"/>
      <c r="AG107" s="8"/>
      <c r="AH107" s="8"/>
      <c r="AI107" s="8"/>
    </row>
    <row r="108" spans="2:35" x14ac:dyDescent="0.2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115"/>
      <c r="AE108" s="8"/>
      <c r="AF108" s="8"/>
      <c r="AG108" s="8"/>
      <c r="AH108" s="8"/>
      <c r="AI108" s="8"/>
    </row>
    <row r="109" spans="2:35" x14ac:dyDescent="0.25">
      <c r="B109" s="8"/>
      <c r="C109" s="116"/>
      <c r="D109" s="8"/>
      <c r="E109" s="8"/>
      <c r="F109" s="8"/>
      <c r="G109" s="8"/>
      <c r="H109" s="116"/>
      <c r="I109" s="8"/>
      <c r="J109" s="8"/>
      <c r="K109" s="8"/>
      <c r="L109" s="8"/>
      <c r="M109" s="116"/>
      <c r="N109" s="8"/>
      <c r="O109" s="8"/>
      <c r="P109" s="8"/>
      <c r="Q109" s="8"/>
      <c r="R109" s="116"/>
      <c r="S109" s="8"/>
      <c r="T109" s="8"/>
      <c r="U109" s="8"/>
      <c r="V109" s="116"/>
      <c r="W109" s="8"/>
      <c r="X109" s="8"/>
      <c r="Y109" s="8"/>
      <c r="Z109" s="8"/>
      <c r="AA109" s="116"/>
      <c r="AB109" s="8"/>
      <c r="AC109" s="8"/>
      <c r="AD109" s="115"/>
      <c r="AE109" s="8"/>
      <c r="AF109" s="8"/>
      <c r="AG109" s="8"/>
      <c r="AH109" s="8"/>
      <c r="AI109" s="8"/>
    </row>
    <row r="110" spans="2:35" x14ac:dyDescent="0.2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115"/>
      <c r="AE110" s="8"/>
      <c r="AF110" s="8"/>
      <c r="AG110" s="8"/>
      <c r="AH110" s="8"/>
      <c r="AI110" s="8"/>
    </row>
    <row r="111" spans="2:35" x14ac:dyDescent="0.25">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115"/>
      <c r="AE111" s="8"/>
      <c r="AF111" s="8"/>
      <c r="AG111" s="8"/>
      <c r="AH111" s="8"/>
      <c r="AI111" s="8"/>
    </row>
    <row r="112" spans="2:35" x14ac:dyDescent="0.25">
      <c r="B112" s="8"/>
      <c r="C112" s="116"/>
      <c r="D112" s="8"/>
      <c r="E112" s="8"/>
      <c r="F112" s="8"/>
      <c r="G112" s="8"/>
      <c r="H112" s="116"/>
      <c r="I112" s="8"/>
      <c r="J112" s="8"/>
      <c r="K112" s="8"/>
      <c r="L112" s="8"/>
      <c r="M112" s="116"/>
      <c r="N112" s="8"/>
      <c r="O112" s="8"/>
      <c r="P112" s="8"/>
      <c r="Q112" s="8"/>
      <c r="R112" s="116"/>
      <c r="S112" s="8"/>
      <c r="T112" s="8"/>
      <c r="U112" s="8"/>
      <c r="V112" s="116"/>
      <c r="W112" s="8"/>
      <c r="X112" s="8"/>
      <c r="Y112" s="8"/>
      <c r="Z112" s="8"/>
      <c r="AA112" s="116"/>
      <c r="AB112" s="8"/>
      <c r="AC112" s="8"/>
      <c r="AD112" s="115"/>
      <c r="AE112" s="8"/>
      <c r="AF112" s="8"/>
      <c r="AG112" s="8"/>
      <c r="AH112" s="8"/>
      <c r="AI112" s="8"/>
    </row>
    <row r="113" spans="2:35" x14ac:dyDescent="0.25">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115"/>
      <c r="AE113" s="8"/>
      <c r="AF113" s="8"/>
      <c r="AG113" s="8"/>
      <c r="AH113" s="8"/>
      <c r="AI113" s="8"/>
    </row>
    <row r="114" spans="2:35" x14ac:dyDescent="0.25">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115"/>
      <c r="AD114" s="8"/>
      <c r="AE114" s="8"/>
      <c r="AF114" s="8"/>
      <c r="AG114" s="8"/>
      <c r="AH114" s="8"/>
      <c r="AI114" s="8"/>
    </row>
    <row r="115" spans="2:35" x14ac:dyDescent="0.25">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115"/>
      <c r="AD115" s="8"/>
      <c r="AE115" s="8"/>
      <c r="AF115" s="8"/>
      <c r="AG115" s="8"/>
      <c r="AH115" s="8"/>
      <c r="AI115" s="8"/>
    </row>
    <row r="116" spans="2:35" x14ac:dyDescent="0.2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115"/>
      <c r="AD116" s="8"/>
      <c r="AE116" s="8"/>
      <c r="AF116" s="8"/>
      <c r="AG116" s="8"/>
      <c r="AH116" s="8"/>
      <c r="AI116" s="8"/>
    </row>
    <row r="117" spans="2:35" x14ac:dyDescent="0.2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115"/>
      <c r="AD117" s="8"/>
      <c r="AE117" s="8"/>
      <c r="AF117" s="8"/>
      <c r="AG117" s="8"/>
      <c r="AH117" s="8"/>
      <c r="AI117" s="8"/>
    </row>
    <row r="118" spans="2:35" x14ac:dyDescent="0.2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115"/>
      <c r="AD118" s="8"/>
      <c r="AE118" s="8"/>
      <c r="AF118" s="8"/>
      <c r="AG118" s="8"/>
      <c r="AH118" s="8"/>
      <c r="AI118" s="8"/>
    </row>
    <row r="119" spans="2:35" x14ac:dyDescent="0.2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115"/>
      <c r="AD119" s="8"/>
      <c r="AE119" s="8"/>
      <c r="AF119" s="8"/>
      <c r="AG119" s="8"/>
      <c r="AH119" s="8"/>
      <c r="AI119" s="8"/>
    </row>
    <row r="120" spans="2:35" x14ac:dyDescent="0.2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115"/>
      <c r="AD120" s="8"/>
      <c r="AE120" s="8"/>
      <c r="AF120" s="8"/>
      <c r="AG120" s="8"/>
      <c r="AH120" s="8"/>
      <c r="AI120" s="8"/>
    </row>
  </sheetData>
  <mergeCells count="1">
    <mergeCell ref="B15:AC15"/>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17"/>
  <sheetViews>
    <sheetView topLeftCell="A16" workbookViewId="0"/>
  </sheetViews>
  <sheetFormatPr baseColWidth="10" defaultColWidth="3.7109375" defaultRowHeight="15" x14ac:dyDescent="0.25"/>
  <cols>
    <col min="2" max="2" width="5" bestFit="1" customWidth="1"/>
    <col min="7" max="7" width="4" bestFit="1" customWidth="1"/>
    <col min="12" max="12" width="4" bestFit="1" customWidth="1"/>
    <col min="14" max="14" width="2.85546875" customWidth="1"/>
    <col min="15" max="15" width="2.140625" customWidth="1"/>
    <col min="16" max="16" width="3.28515625" customWidth="1"/>
    <col min="17" max="17" width="4" style="2" bestFit="1" customWidth="1"/>
    <col min="21" max="21" width="4" bestFit="1" customWidth="1"/>
    <col min="26" max="26" width="4" bestFit="1" customWidth="1"/>
    <col min="28" max="28" width="4.140625" customWidth="1"/>
    <col min="29" max="29" width="15.5703125" style="24" customWidth="1"/>
  </cols>
  <sheetData>
    <row r="2" spans="1:29" ht="18.75" x14ac:dyDescent="0.3">
      <c r="B2" s="1" t="s">
        <v>0</v>
      </c>
    </row>
    <row r="3" spans="1:29" ht="15.75" x14ac:dyDescent="0.25">
      <c r="B3" s="3" t="s">
        <v>876</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14" t="s">
        <v>898</v>
      </c>
      <c r="C9" s="14"/>
      <c r="D9" s="14"/>
      <c r="E9" s="14"/>
      <c r="F9" s="14"/>
      <c r="G9" s="14"/>
      <c r="H9" s="14"/>
      <c r="I9" s="14"/>
      <c r="J9" s="14"/>
      <c r="K9" s="14"/>
      <c r="L9" s="14"/>
      <c r="M9" s="14"/>
      <c r="N9" s="14"/>
      <c r="O9" s="14"/>
      <c r="P9" s="14"/>
      <c r="Q9" s="15"/>
      <c r="R9" s="14"/>
      <c r="S9" s="14"/>
      <c r="T9" s="14"/>
      <c r="U9" s="14"/>
      <c r="V9" s="14"/>
      <c r="W9" s="14"/>
      <c r="X9" s="14"/>
      <c r="Y9" s="14"/>
      <c r="Z9" s="14"/>
      <c r="AA9" s="14"/>
      <c r="AB9" s="14"/>
      <c r="AC9" s="113"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ht="15.75" x14ac:dyDescent="0.25">
      <c r="B12" s="14" t="s">
        <v>899</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65"/>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ht="95.25" customHeight="1" x14ac:dyDescent="0.25">
      <c r="B15" s="141" t="s">
        <v>900</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15.75" x14ac:dyDescent="0.25">
      <c r="B18" s="13" t="s">
        <v>9</v>
      </c>
      <c r="C18" s="14"/>
      <c r="D18" s="14"/>
      <c r="E18" s="14"/>
      <c r="F18" s="14"/>
      <c r="G18" s="14"/>
      <c r="H18" s="14"/>
      <c r="I18" s="14"/>
      <c r="J18" s="14"/>
      <c r="K18" s="14"/>
      <c r="L18" s="14"/>
      <c r="M18" s="14"/>
      <c r="N18" s="14"/>
      <c r="O18" s="14"/>
      <c r="P18" s="14"/>
      <c r="Q18" s="15"/>
      <c r="R18" s="13" t="s">
        <v>9</v>
      </c>
      <c r="S18" s="14"/>
      <c r="T18" s="12"/>
      <c r="U18" s="12"/>
      <c r="V18" s="12"/>
      <c r="W18" s="12"/>
      <c r="X18" s="12"/>
      <c r="Y18" s="12"/>
      <c r="Z18" s="12"/>
      <c r="AA18" s="12"/>
      <c r="AB18" s="7"/>
      <c r="AC18" s="65"/>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15.75" x14ac:dyDescent="0.25">
      <c r="B21" s="14" t="s">
        <v>382</v>
      </c>
      <c r="C21" s="14"/>
      <c r="D21" s="14"/>
      <c r="E21" s="14"/>
      <c r="F21" s="14"/>
      <c r="G21" s="14"/>
      <c r="H21" s="14"/>
      <c r="I21" s="14"/>
      <c r="J21" s="14"/>
      <c r="K21" s="14"/>
      <c r="L21" s="14"/>
      <c r="M21" s="14"/>
      <c r="N21" s="14"/>
      <c r="O21" s="14"/>
      <c r="P21" s="14"/>
      <c r="Q21" s="15"/>
      <c r="R21" s="114" t="s">
        <v>719</v>
      </c>
      <c r="S21" s="14"/>
      <c r="T21" s="12"/>
      <c r="U21" s="12"/>
      <c r="V21" s="12"/>
      <c r="W21" s="12"/>
      <c r="X21" s="12"/>
      <c r="Y21" s="12"/>
      <c r="Z21" s="12"/>
      <c r="AA21" s="12"/>
      <c r="AB21" s="7"/>
      <c r="AC21" s="65"/>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211</v>
      </c>
      <c r="C26" s="23" t="s">
        <v>17</v>
      </c>
      <c r="AC26" s="24">
        <v>15000</v>
      </c>
    </row>
    <row r="27" spans="1:29" x14ac:dyDescent="0.25">
      <c r="B27" s="23">
        <v>215</v>
      </c>
      <c r="C27" s="23" t="s">
        <v>52</v>
      </c>
      <c r="AC27" s="24">
        <v>15000</v>
      </c>
    </row>
    <row r="28" spans="1:29" x14ac:dyDescent="0.25">
      <c r="B28" s="11">
        <v>261</v>
      </c>
      <c r="C28" s="11" t="s">
        <v>18</v>
      </c>
      <c r="AB28" s="29" t="s">
        <v>80</v>
      </c>
      <c r="AC28" s="24">
        <v>200000</v>
      </c>
    </row>
    <row r="29" spans="1:29" x14ac:dyDescent="0.25">
      <c r="B29" s="11">
        <v>272</v>
      </c>
      <c r="C29" s="11" t="s">
        <v>291</v>
      </c>
      <c r="AB29" s="29"/>
      <c r="AC29" s="24">
        <v>20000</v>
      </c>
    </row>
    <row r="30" spans="1:29" x14ac:dyDescent="0.25">
      <c r="B30" s="23">
        <v>296</v>
      </c>
      <c r="C30" s="23" t="s">
        <v>54</v>
      </c>
      <c r="AC30" s="24">
        <v>25000</v>
      </c>
    </row>
    <row r="31" spans="1:29" x14ac:dyDescent="0.25">
      <c r="B31" s="23">
        <v>323</v>
      </c>
      <c r="C31" s="23" t="s">
        <v>901</v>
      </c>
      <c r="AC31" s="24">
        <v>35000</v>
      </c>
    </row>
    <row r="32" spans="1:29" x14ac:dyDescent="0.25">
      <c r="B32" s="11">
        <v>355</v>
      </c>
      <c r="C32" s="11" t="s">
        <v>55</v>
      </c>
      <c r="AC32" s="24">
        <v>50000</v>
      </c>
    </row>
    <row r="34" spans="2:29" x14ac:dyDescent="0.25">
      <c r="AA34" s="25"/>
      <c r="AB34" s="26" t="s">
        <v>27</v>
      </c>
      <c r="AC34" s="68">
        <f>SUM(AC26:AC32)</f>
        <v>360000</v>
      </c>
    </row>
    <row r="35" spans="2:29" x14ac:dyDescent="0.25">
      <c r="B35" s="5"/>
      <c r="C35" s="5"/>
      <c r="D35" s="5"/>
      <c r="E35" s="5"/>
      <c r="F35" s="5"/>
      <c r="G35" s="5"/>
      <c r="H35" s="5"/>
      <c r="I35" s="5"/>
      <c r="J35" s="5"/>
      <c r="K35" s="5"/>
      <c r="L35" s="5"/>
      <c r="M35" s="5"/>
      <c r="N35" s="5"/>
      <c r="O35" s="5"/>
      <c r="P35" s="5"/>
      <c r="Q35" s="6"/>
      <c r="R35" s="5"/>
      <c r="S35" s="5"/>
      <c r="T35" s="5"/>
      <c r="U35" s="5"/>
      <c r="V35" s="5"/>
      <c r="W35" s="5"/>
      <c r="X35" s="5"/>
      <c r="Y35" s="5"/>
      <c r="Z35" s="5"/>
      <c r="AA35" s="5"/>
      <c r="AB35" s="5"/>
      <c r="AC35" s="30"/>
    </row>
    <row r="37" spans="2:29" x14ac:dyDescent="0.25">
      <c r="B37" s="19" t="s">
        <v>28</v>
      </c>
      <c r="C37" s="25"/>
      <c r="D37" s="25"/>
      <c r="R37" s="19" t="s">
        <v>29</v>
      </c>
      <c r="S37" s="25"/>
      <c r="T37" s="25"/>
    </row>
    <row r="38" spans="2:29" x14ac:dyDescent="0.25">
      <c r="B38" s="31" t="s">
        <v>894</v>
      </c>
      <c r="R38" s="99" t="s">
        <v>895</v>
      </c>
      <c r="S38" s="32"/>
      <c r="T38" s="32"/>
      <c r="U38" s="32"/>
      <c r="V38" s="32"/>
      <c r="W38" s="32"/>
      <c r="X38" s="32"/>
      <c r="Y38" s="32"/>
      <c r="Z38" s="32"/>
      <c r="AA38" s="32"/>
      <c r="AB38" s="32"/>
      <c r="AC38" s="73"/>
    </row>
    <row r="40" spans="2:29" x14ac:dyDescent="0.25">
      <c r="B40" s="19" t="s">
        <v>30</v>
      </c>
      <c r="C40" s="25"/>
      <c r="D40" s="25"/>
    </row>
    <row r="41" spans="2:29" x14ac:dyDescent="0.25">
      <c r="B41">
        <v>0</v>
      </c>
    </row>
    <row r="43" spans="2:29" x14ac:dyDescent="0.25">
      <c r="B43" s="19" t="s">
        <v>31</v>
      </c>
      <c r="C43" s="25"/>
      <c r="D43" s="25"/>
    </row>
    <row r="44" spans="2:29" x14ac:dyDescent="0.25">
      <c r="B44">
        <v>12</v>
      </c>
    </row>
    <row r="45" spans="2:29" x14ac:dyDescent="0.25">
      <c r="B45" s="5"/>
      <c r="C45" s="5"/>
      <c r="D45" s="5"/>
      <c r="E45" s="5"/>
      <c r="F45" s="5"/>
      <c r="G45" s="5"/>
      <c r="H45" s="5"/>
      <c r="I45" s="5"/>
      <c r="J45" s="5"/>
      <c r="K45" s="5"/>
      <c r="L45" s="5"/>
      <c r="M45" s="5"/>
      <c r="N45" s="5"/>
      <c r="O45" s="5"/>
      <c r="P45" s="5"/>
      <c r="Q45" s="6"/>
      <c r="R45" s="5"/>
      <c r="S45" s="5"/>
      <c r="T45" s="5"/>
      <c r="U45" s="5"/>
      <c r="V45" s="5"/>
      <c r="W45" s="5"/>
      <c r="X45" s="5"/>
      <c r="Y45" s="5"/>
      <c r="Z45" s="5"/>
      <c r="AA45" s="5"/>
      <c r="AB45" s="5"/>
      <c r="AC45" s="30"/>
    </row>
    <row r="47" spans="2:29" x14ac:dyDescent="0.25">
      <c r="B47" s="19" t="s">
        <v>32</v>
      </c>
      <c r="C47" s="25"/>
      <c r="D47" s="25"/>
      <c r="E47" s="25"/>
    </row>
    <row r="49" spans="2:29" x14ac:dyDescent="0.25">
      <c r="B49" s="19" t="s">
        <v>33</v>
      </c>
      <c r="C49" s="25"/>
      <c r="G49" s="19" t="s">
        <v>34</v>
      </c>
      <c r="H49" s="25"/>
      <c r="L49" s="19" t="s">
        <v>35</v>
      </c>
      <c r="M49" s="25"/>
      <c r="Q49" s="19" t="s">
        <v>36</v>
      </c>
      <c r="R49" s="25"/>
      <c r="U49" s="19" t="s">
        <v>37</v>
      </c>
      <c r="V49" s="25"/>
      <c r="Z49" s="19" t="s">
        <v>38</v>
      </c>
      <c r="AA49" s="25"/>
    </row>
    <row r="50" spans="2:29" x14ac:dyDescent="0.25">
      <c r="B50">
        <v>1</v>
      </c>
      <c r="G50">
        <v>1</v>
      </c>
      <c r="L50">
        <v>1</v>
      </c>
      <c r="Q50">
        <v>1</v>
      </c>
      <c r="R50" s="2"/>
      <c r="U50">
        <v>1</v>
      </c>
      <c r="Z50">
        <v>1</v>
      </c>
    </row>
    <row r="51" spans="2:29" x14ac:dyDescent="0.25">
      <c r="Q51"/>
    </row>
    <row r="52" spans="2:29" x14ac:dyDescent="0.25">
      <c r="B52" s="19" t="s">
        <v>39</v>
      </c>
      <c r="C52" s="25"/>
      <c r="G52" s="19" t="s">
        <v>40</v>
      </c>
      <c r="H52" s="25"/>
      <c r="L52" s="19" t="s">
        <v>41</v>
      </c>
      <c r="M52" s="25"/>
      <c r="N52" s="25"/>
      <c r="Q52" s="19" t="s">
        <v>42</v>
      </c>
      <c r="R52" s="25"/>
      <c r="U52" s="19" t="s">
        <v>43</v>
      </c>
      <c r="V52" s="25"/>
      <c r="W52" s="25"/>
      <c r="Z52" s="19" t="s">
        <v>44</v>
      </c>
      <c r="AA52" s="25"/>
      <c r="AB52" s="25"/>
    </row>
    <row r="53" spans="2:29" x14ac:dyDescent="0.25">
      <c r="B53">
        <v>1</v>
      </c>
      <c r="G53">
        <v>1</v>
      </c>
      <c r="L53">
        <v>1</v>
      </c>
      <c r="Q53">
        <v>1</v>
      </c>
      <c r="R53" s="2"/>
      <c r="U53">
        <v>1</v>
      </c>
      <c r="Z53">
        <v>1</v>
      </c>
    </row>
    <row r="54" spans="2:29" x14ac:dyDescent="0.25">
      <c r="B54" s="5"/>
      <c r="C54" s="5"/>
      <c r="D54" s="5"/>
      <c r="E54" s="5"/>
      <c r="F54" s="5"/>
      <c r="G54" s="5"/>
      <c r="H54" s="5"/>
      <c r="I54" s="5"/>
      <c r="J54" s="5"/>
      <c r="K54" s="5"/>
      <c r="L54" s="5"/>
      <c r="M54" s="5"/>
      <c r="N54" s="5"/>
      <c r="O54" s="5"/>
      <c r="P54" s="5"/>
      <c r="Q54" s="6"/>
      <c r="R54" s="5"/>
      <c r="S54" s="5"/>
      <c r="T54" s="5"/>
      <c r="U54" s="5"/>
      <c r="V54" s="5"/>
      <c r="W54" s="5"/>
      <c r="X54" s="5"/>
      <c r="Y54" s="5"/>
      <c r="Z54" s="5"/>
      <c r="AA54" s="5"/>
      <c r="AB54" s="5"/>
      <c r="AC54" s="30"/>
    </row>
    <row r="56" spans="2:29" x14ac:dyDescent="0.25">
      <c r="B56" s="19" t="s">
        <v>28</v>
      </c>
      <c r="C56" s="25"/>
      <c r="D56" s="25"/>
      <c r="R56" s="19" t="s">
        <v>29</v>
      </c>
      <c r="S56" s="25"/>
      <c r="T56" s="25"/>
    </row>
    <row r="57" spans="2:29" x14ac:dyDescent="0.25">
      <c r="B57" s="31" t="s">
        <v>902</v>
      </c>
      <c r="R57" s="99" t="s">
        <v>903</v>
      </c>
      <c r="S57" s="32"/>
      <c r="T57" s="32"/>
      <c r="U57" s="32"/>
      <c r="V57" s="32"/>
      <c r="W57" s="32"/>
      <c r="X57" s="32"/>
      <c r="Y57" s="32"/>
      <c r="Z57" s="32"/>
      <c r="AA57" s="32"/>
      <c r="AB57" s="32"/>
      <c r="AC57" s="73"/>
    </row>
    <row r="59" spans="2:29" x14ac:dyDescent="0.25">
      <c r="B59" s="19" t="s">
        <v>30</v>
      </c>
      <c r="C59" s="25"/>
      <c r="D59" s="25"/>
    </row>
    <row r="60" spans="2:29" x14ac:dyDescent="0.25">
      <c r="B60">
        <v>0</v>
      </c>
    </row>
    <row r="62" spans="2:29" x14ac:dyDescent="0.25">
      <c r="B62" s="19" t="s">
        <v>31</v>
      </c>
      <c r="C62" s="25"/>
      <c r="D62" s="25"/>
    </row>
    <row r="63" spans="2:29" x14ac:dyDescent="0.25">
      <c r="B63">
        <v>1200</v>
      </c>
    </row>
    <row r="65" spans="2:29" x14ac:dyDescent="0.25">
      <c r="B65" s="5"/>
      <c r="C65" s="5"/>
      <c r="D65" s="5"/>
      <c r="E65" s="5"/>
      <c r="F65" s="5"/>
      <c r="G65" s="5"/>
      <c r="H65" s="5"/>
      <c r="I65" s="5"/>
      <c r="J65" s="5"/>
      <c r="K65" s="5"/>
      <c r="L65" s="5"/>
      <c r="M65" s="5"/>
      <c r="N65" s="5"/>
      <c r="O65" s="5"/>
      <c r="P65" s="5"/>
      <c r="Q65" s="6"/>
      <c r="R65" s="5"/>
      <c r="S65" s="5"/>
      <c r="T65" s="5"/>
      <c r="U65" s="5"/>
      <c r="V65" s="5"/>
      <c r="W65" s="5"/>
      <c r="X65" s="5"/>
      <c r="Y65" s="5"/>
      <c r="Z65" s="5"/>
      <c r="AA65" s="5"/>
      <c r="AB65" s="5"/>
      <c r="AC65" s="30"/>
    </row>
    <row r="67" spans="2:29" x14ac:dyDescent="0.25">
      <c r="B67" s="19" t="s">
        <v>32</v>
      </c>
      <c r="C67" s="25"/>
      <c r="D67" s="25"/>
      <c r="E67" s="25"/>
    </row>
    <row r="70" spans="2:29" x14ac:dyDescent="0.25">
      <c r="B70" s="19" t="s">
        <v>33</v>
      </c>
      <c r="C70" s="25"/>
      <c r="G70" s="19" t="s">
        <v>34</v>
      </c>
      <c r="H70" s="25"/>
      <c r="L70" s="19" t="s">
        <v>35</v>
      </c>
      <c r="M70" s="25"/>
      <c r="Q70" s="19" t="s">
        <v>36</v>
      </c>
      <c r="R70" s="25"/>
      <c r="U70" s="19" t="s">
        <v>37</v>
      </c>
      <c r="V70" s="25"/>
      <c r="Z70" s="19" t="s">
        <v>38</v>
      </c>
      <c r="AA70" s="25"/>
    </row>
    <row r="71" spans="2:29" x14ac:dyDescent="0.25">
      <c r="B71">
        <v>100</v>
      </c>
      <c r="G71">
        <v>100</v>
      </c>
      <c r="L71">
        <v>100</v>
      </c>
      <c r="Q71">
        <v>100</v>
      </c>
      <c r="R71" s="2"/>
      <c r="U71">
        <v>100</v>
      </c>
      <c r="Z71">
        <v>100</v>
      </c>
    </row>
    <row r="72" spans="2:29" x14ac:dyDescent="0.25">
      <c r="Q72"/>
    </row>
    <row r="73" spans="2:29" x14ac:dyDescent="0.25">
      <c r="B73" s="19" t="s">
        <v>39</v>
      </c>
      <c r="C73" s="25"/>
      <c r="G73" s="19" t="s">
        <v>40</v>
      </c>
      <c r="H73" s="25"/>
      <c r="L73" s="19" t="s">
        <v>41</v>
      </c>
      <c r="M73" s="25"/>
      <c r="N73" s="25"/>
      <c r="Q73" s="19" t="s">
        <v>42</v>
      </c>
      <c r="R73" s="25"/>
      <c r="U73" s="19" t="s">
        <v>43</v>
      </c>
      <c r="V73" s="25"/>
      <c r="W73" s="25"/>
      <c r="Z73" s="19" t="s">
        <v>44</v>
      </c>
      <c r="AA73" s="25"/>
      <c r="AB73" s="25"/>
    </row>
    <row r="74" spans="2:29" x14ac:dyDescent="0.25">
      <c r="B74">
        <v>100</v>
      </c>
      <c r="G74">
        <v>100</v>
      </c>
      <c r="L74">
        <v>100</v>
      </c>
      <c r="Q74">
        <v>100</v>
      </c>
      <c r="R74" s="2"/>
      <c r="U74">
        <v>100</v>
      </c>
      <c r="Z74">
        <v>100</v>
      </c>
    </row>
    <row r="75" spans="2:29" x14ac:dyDescent="0.25">
      <c r="B75" s="5"/>
      <c r="C75" s="5"/>
      <c r="D75" s="5"/>
      <c r="E75" s="5"/>
      <c r="F75" s="5"/>
      <c r="G75" s="5"/>
      <c r="H75" s="5"/>
      <c r="I75" s="5"/>
      <c r="J75" s="5"/>
      <c r="K75" s="5"/>
      <c r="L75" s="5"/>
      <c r="M75" s="5"/>
      <c r="N75" s="5"/>
      <c r="O75" s="5"/>
      <c r="P75" s="5"/>
      <c r="Q75" s="6"/>
      <c r="R75" s="5"/>
      <c r="S75" s="5"/>
      <c r="T75" s="5"/>
      <c r="U75" s="5"/>
      <c r="V75" s="5"/>
      <c r="W75" s="5"/>
      <c r="X75" s="5"/>
      <c r="Y75" s="5"/>
      <c r="Z75" s="5"/>
      <c r="AA75" s="5"/>
      <c r="AB75" s="5"/>
      <c r="AC75" s="30"/>
    </row>
    <row r="77" spans="2:29" x14ac:dyDescent="0.25">
      <c r="B77" s="19" t="s">
        <v>28</v>
      </c>
      <c r="C77" s="25"/>
      <c r="D77" s="25"/>
      <c r="R77" s="19" t="s">
        <v>29</v>
      </c>
      <c r="S77" s="25"/>
      <c r="T77" s="25"/>
    </row>
    <row r="78" spans="2:29" x14ac:dyDescent="0.25">
      <c r="B78" s="31" t="s">
        <v>892</v>
      </c>
      <c r="R78" s="99" t="s">
        <v>893</v>
      </c>
      <c r="S78" s="32"/>
      <c r="T78" s="32"/>
      <c r="U78" s="32"/>
      <c r="V78" s="32"/>
      <c r="W78" s="32"/>
      <c r="X78" s="32"/>
      <c r="Y78" s="32"/>
      <c r="Z78" s="32"/>
      <c r="AA78" s="32"/>
      <c r="AB78" s="32"/>
      <c r="AC78" s="73"/>
    </row>
    <row r="80" spans="2:29" x14ac:dyDescent="0.25">
      <c r="B80" s="19" t="s">
        <v>30</v>
      </c>
      <c r="C80" s="25"/>
      <c r="D80" s="25"/>
    </row>
    <row r="81" spans="1:33" x14ac:dyDescent="0.25">
      <c r="B81">
        <v>0</v>
      </c>
    </row>
    <row r="83" spans="1:33" x14ac:dyDescent="0.25">
      <c r="B83" s="19" t="s">
        <v>31</v>
      </c>
      <c r="C83" s="25"/>
      <c r="D83" s="25"/>
    </row>
    <row r="84" spans="1:33" x14ac:dyDescent="0.25">
      <c r="B84">
        <v>48</v>
      </c>
    </row>
    <row r="86" spans="1:33" x14ac:dyDescent="0.25">
      <c r="B86" s="5"/>
      <c r="C86" s="5"/>
      <c r="D86" s="5"/>
      <c r="E86" s="5"/>
      <c r="F86" s="5"/>
      <c r="G86" s="5"/>
      <c r="H86" s="5"/>
      <c r="I86" s="5"/>
      <c r="J86" s="5"/>
      <c r="K86" s="5"/>
      <c r="L86" s="5"/>
      <c r="M86" s="5"/>
      <c r="N86" s="5"/>
      <c r="O86" s="5"/>
      <c r="P86" s="5"/>
      <c r="Q86" s="6"/>
      <c r="R86" s="5"/>
      <c r="S86" s="5"/>
      <c r="T86" s="5"/>
      <c r="U86" s="5"/>
      <c r="V86" s="5"/>
      <c r="W86" s="5"/>
      <c r="X86" s="5"/>
      <c r="Y86" s="5"/>
      <c r="Z86" s="5"/>
      <c r="AA86" s="5"/>
      <c r="AB86" s="5"/>
      <c r="AC86" s="30"/>
    </row>
    <row r="88" spans="1:33" x14ac:dyDescent="0.25">
      <c r="B88" s="19" t="s">
        <v>32</v>
      </c>
      <c r="C88" s="25"/>
      <c r="D88" s="25"/>
      <c r="E88" s="25"/>
    </row>
    <row r="91" spans="1:33" x14ac:dyDescent="0.25">
      <c r="B91" s="19" t="s">
        <v>33</v>
      </c>
      <c r="C91" s="25"/>
      <c r="G91" s="19" t="s">
        <v>34</v>
      </c>
      <c r="H91" s="25"/>
      <c r="L91" s="19" t="s">
        <v>35</v>
      </c>
      <c r="M91" s="25"/>
      <c r="Q91" s="19" t="s">
        <v>36</v>
      </c>
      <c r="R91" s="25"/>
      <c r="U91" s="19" t="s">
        <v>37</v>
      </c>
      <c r="V91" s="25"/>
      <c r="Z91" s="19" t="s">
        <v>38</v>
      </c>
      <c r="AA91" s="25"/>
    </row>
    <row r="92" spans="1:33" x14ac:dyDescent="0.25">
      <c r="B92">
        <v>4</v>
      </c>
      <c r="G92">
        <v>4</v>
      </c>
      <c r="L92">
        <v>4</v>
      </c>
      <c r="Q92">
        <v>4</v>
      </c>
      <c r="R92" s="2"/>
      <c r="U92">
        <v>4</v>
      </c>
      <c r="Z92">
        <v>4</v>
      </c>
    </row>
    <row r="93" spans="1:33" x14ac:dyDescent="0.25">
      <c r="Q93"/>
    </row>
    <row r="94" spans="1:33" x14ac:dyDescent="0.25">
      <c r="B94" s="19" t="s">
        <v>39</v>
      </c>
      <c r="C94" s="25"/>
      <c r="G94" s="19" t="s">
        <v>40</v>
      </c>
      <c r="H94" s="25"/>
      <c r="L94" s="19" t="s">
        <v>41</v>
      </c>
      <c r="M94" s="25"/>
      <c r="N94" s="25"/>
      <c r="Q94" s="19" t="s">
        <v>42</v>
      </c>
      <c r="R94" s="25"/>
      <c r="U94" s="19" t="s">
        <v>43</v>
      </c>
      <c r="V94" s="25"/>
      <c r="W94" s="25"/>
      <c r="Z94" s="19" t="s">
        <v>44</v>
      </c>
      <c r="AA94" s="25"/>
      <c r="AB94" s="25"/>
    </row>
    <row r="95" spans="1:33" x14ac:dyDescent="0.25">
      <c r="B95">
        <v>4</v>
      </c>
      <c r="G95">
        <v>4</v>
      </c>
      <c r="L95">
        <v>4</v>
      </c>
      <c r="Q95">
        <v>4</v>
      </c>
      <c r="R95" s="2"/>
      <c r="U95">
        <v>4</v>
      </c>
      <c r="Z95">
        <v>4</v>
      </c>
    </row>
    <row r="96" spans="1:33" x14ac:dyDescent="0.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115"/>
      <c r="AE96" s="8"/>
      <c r="AF96" s="8"/>
      <c r="AG96" s="8"/>
    </row>
    <row r="97" spans="1:33" x14ac:dyDescent="0.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115"/>
      <c r="AE97" s="8"/>
      <c r="AF97" s="8"/>
      <c r="AG97" s="8"/>
    </row>
    <row r="98" spans="1:33" x14ac:dyDescent="0.25">
      <c r="A98" s="8"/>
      <c r="B98" s="8"/>
      <c r="C98" s="116"/>
      <c r="D98" s="8"/>
      <c r="E98" s="8"/>
      <c r="F98" s="8"/>
      <c r="G98" s="8"/>
      <c r="H98" s="8"/>
      <c r="I98" s="8"/>
      <c r="J98" s="8"/>
      <c r="K98" s="8"/>
      <c r="L98" s="8"/>
      <c r="M98" s="8"/>
      <c r="N98" s="8"/>
      <c r="O98" s="8"/>
      <c r="P98" s="8"/>
      <c r="Q98" s="8"/>
      <c r="R98" s="8"/>
      <c r="S98" s="116"/>
      <c r="T98" s="8"/>
      <c r="U98" s="8"/>
      <c r="V98" s="8"/>
      <c r="W98" s="8"/>
      <c r="X98" s="8"/>
      <c r="Y98" s="8"/>
      <c r="Z98" s="8"/>
      <c r="AA98" s="8"/>
      <c r="AB98" s="8"/>
      <c r="AC98" s="8"/>
      <c r="AD98" s="115"/>
      <c r="AE98" s="8"/>
      <c r="AF98" s="8"/>
      <c r="AG98" s="8"/>
    </row>
    <row r="99" spans="1:33" x14ac:dyDescent="0.25">
      <c r="A99" s="8"/>
      <c r="B99" s="8"/>
      <c r="C99" s="117"/>
      <c r="D99" s="8"/>
      <c r="E99" s="8"/>
      <c r="F99" s="8"/>
      <c r="G99" s="8"/>
      <c r="H99" s="8"/>
      <c r="I99" s="8"/>
      <c r="J99" s="8"/>
      <c r="K99" s="8"/>
      <c r="L99" s="8"/>
      <c r="M99" s="8"/>
      <c r="N99" s="8"/>
      <c r="O99" s="8"/>
      <c r="P99" s="8"/>
      <c r="Q99" s="8"/>
      <c r="R99" s="8"/>
      <c r="S99" s="118"/>
      <c r="T99" s="119"/>
      <c r="U99" s="119"/>
      <c r="V99" s="119"/>
      <c r="W99" s="119"/>
      <c r="X99" s="119"/>
      <c r="Y99" s="119"/>
      <c r="Z99" s="119"/>
      <c r="AA99" s="119"/>
      <c r="AB99" s="119"/>
      <c r="AC99" s="119"/>
      <c r="AD99" s="120"/>
      <c r="AE99" s="8"/>
      <c r="AF99" s="8"/>
      <c r="AG99" s="8"/>
    </row>
    <row r="100" spans="1:33"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115"/>
      <c r="AE100" s="8"/>
      <c r="AF100" s="8"/>
      <c r="AG100" s="8"/>
    </row>
    <row r="101" spans="1:33" x14ac:dyDescent="0.25">
      <c r="A101" s="8"/>
      <c r="B101" s="8"/>
      <c r="C101" s="116"/>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115"/>
      <c r="AE101" s="8"/>
      <c r="AF101" s="8"/>
      <c r="AG101" s="8"/>
    </row>
    <row r="102" spans="1:33"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115"/>
      <c r="AE102" s="8"/>
      <c r="AF102" s="8"/>
      <c r="AG102" s="8"/>
    </row>
    <row r="103" spans="1:33"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115"/>
      <c r="AE103" s="8"/>
      <c r="AF103" s="8"/>
      <c r="AG103" s="8"/>
    </row>
    <row r="104" spans="1:33" x14ac:dyDescent="0.25">
      <c r="A104" s="8"/>
      <c r="B104" s="8"/>
      <c r="C104" s="116"/>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115"/>
      <c r="AE104" s="8"/>
      <c r="AF104" s="8"/>
      <c r="AG104" s="8"/>
    </row>
    <row r="105" spans="1:33"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115"/>
      <c r="AE105" s="8"/>
      <c r="AF105" s="8"/>
      <c r="AG105" s="8"/>
    </row>
    <row r="106" spans="1:33"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115"/>
      <c r="AE106" s="8"/>
      <c r="AF106" s="8"/>
      <c r="AG106" s="8"/>
    </row>
    <row r="107" spans="1:33"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115"/>
      <c r="AE107" s="8"/>
      <c r="AF107" s="8"/>
      <c r="AG107" s="8"/>
    </row>
    <row r="108" spans="1:33"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115"/>
      <c r="AE108" s="8"/>
      <c r="AF108" s="8"/>
      <c r="AG108" s="8"/>
    </row>
    <row r="109" spans="1:33" x14ac:dyDescent="0.25">
      <c r="A109" s="8"/>
      <c r="B109" s="8"/>
      <c r="C109" s="116"/>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115"/>
      <c r="AE109" s="8"/>
      <c r="AF109" s="8"/>
      <c r="AG109" s="8"/>
    </row>
    <row r="110" spans="1:33"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115"/>
      <c r="AE110" s="8"/>
      <c r="AF110" s="8"/>
      <c r="AG110" s="8"/>
    </row>
    <row r="111" spans="1:33"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115"/>
      <c r="AE111" s="8"/>
      <c r="AF111" s="8"/>
      <c r="AG111" s="8"/>
    </row>
    <row r="112" spans="1:33" x14ac:dyDescent="0.25">
      <c r="A112" s="8"/>
      <c r="B112" s="8"/>
      <c r="C112" s="116"/>
      <c r="D112" s="8"/>
      <c r="E112" s="8"/>
      <c r="F112" s="8"/>
      <c r="G112" s="8"/>
      <c r="H112" s="116"/>
      <c r="I112" s="8"/>
      <c r="J112" s="8"/>
      <c r="K112" s="8"/>
      <c r="L112" s="8"/>
      <c r="M112" s="116"/>
      <c r="N112" s="8"/>
      <c r="O112" s="8"/>
      <c r="P112" s="8"/>
      <c r="Q112" s="8"/>
      <c r="R112" s="116"/>
      <c r="S112" s="8"/>
      <c r="T112" s="8"/>
      <c r="U112" s="8"/>
      <c r="V112" s="116"/>
      <c r="W112" s="8"/>
      <c r="X112" s="8"/>
      <c r="Y112" s="8"/>
      <c r="Z112" s="8"/>
      <c r="AA112" s="116"/>
      <c r="AB112" s="8"/>
      <c r="AC112" s="8"/>
      <c r="AD112" s="115"/>
      <c r="AE112" s="8"/>
      <c r="AF112" s="8"/>
      <c r="AG112" s="8"/>
    </row>
    <row r="113" spans="1:33"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115"/>
      <c r="AE113" s="8"/>
      <c r="AF113" s="8"/>
      <c r="AG113" s="8"/>
    </row>
    <row r="114" spans="1:33"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115"/>
      <c r="AE114" s="8"/>
      <c r="AF114" s="8"/>
      <c r="AG114" s="8"/>
    </row>
    <row r="115" spans="1:33" x14ac:dyDescent="0.25">
      <c r="A115" s="8"/>
      <c r="B115" s="8"/>
      <c r="C115" s="116"/>
      <c r="D115" s="8"/>
      <c r="E115" s="8"/>
      <c r="F115" s="8"/>
      <c r="G115" s="8"/>
      <c r="H115" s="116"/>
      <c r="I115" s="8"/>
      <c r="J115" s="8"/>
      <c r="K115" s="8"/>
      <c r="L115" s="8"/>
      <c r="M115" s="116"/>
      <c r="N115" s="8"/>
      <c r="O115" s="8"/>
      <c r="P115" s="8"/>
      <c r="Q115" s="8"/>
      <c r="R115" s="116"/>
      <c r="S115" s="8"/>
      <c r="T115" s="8"/>
      <c r="U115" s="8"/>
      <c r="V115" s="116"/>
      <c r="W115" s="8"/>
      <c r="X115" s="8"/>
      <c r="Y115" s="8"/>
      <c r="Z115" s="8"/>
      <c r="AA115" s="116"/>
      <c r="AB115" s="8"/>
      <c r="AC115" s="8"/>
      <c r="AD115" s="115"/>
      <c r="AE115" s="8"/>
      <c r="AF115" s="8"/>
      <c r="AG115" s="8"/>
    </row>
    <row r="116" spans="1:33"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115"/>
      <c r="AE116" s="8"/>
      <c r="AF116" s="8"/>
      <c r="AG116" s="8"/>
    </row>
    <row r="117" spans="1:33"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115"/>
      <c r="AD117" s="8"/>
      <c r="AE117" s="8"/>
      <c r="AF117" s="8"/>
      <c r="AG117" s="8"/>
    </row>
  </sheetData>
  <mergeCells count="1">
    <mergeCell ref="B15:AC15"/>
  </mergeCell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5"/>
  <dimension ref="A2:AC85"/>
  <sheetViews>
    <sheetView topLeftCell="A22" workbookViewId="0">
      <selection activeCell="A54" sqref="A54:IV54"/>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x14ac:dyDescent="0.25">
      <c r="B3" s="58" t="s">
        <v>904</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905</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1.5" customHeight="1" x14ac:dyDescent="0.25">
      <c r="B12" s="133" t="s">
        <v>906</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2.25" customHeight="1" x14ac:dyDescent="0.25">
      <c r="B15" s="133" t="s">
        <v>907</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0" customHeight="1" x14ac:dyDescent="0.25">
      <c r="B18" s="13" t="s">
        <v>9</v>
      </c>
      <c r="C18" s="14"/>
      <c r="D18" s="14"/>
      <c r="E18" s="14"/>
      <c r="F18" s="14"/>
      <c r="G18" s="14"/>
      <c r="H18" s="14"/>
      <c r="I18" s="14"/>
      <c r="J18" s="14"/>
      <c r="K18" s="14"/>
      <c r="L18" s="14"/>
      <c r="M18" s="14"/>
      <c r="N18" s="14"/>
      <c r="O18" s="14"/>
      <c r="P18" s="14"/>
      <c r="Q18" s="15"/>
      <c r="R18" s="147" t="s">
        <v>908</v>
      </c>
      <c r="S18" s="147"/>
      <c r="T18" s="147"/>
      <c r="U18" s="147"/>
      <c r="V18" s="147"/>
      <c r="W18" s="147"/>
      <c r="X18" s="147"/>
      <c r="Y18" s="147"/>
      <c r="Z18" s="147"/>
      <c r="AA18" s="147"/>
      <c r="AB18" s="147"/>
      <c r="AC18" s="14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128</v>
      </c>
      <c r="C21" s="14"/>
      <c r="D21" s="14"/>
      <c r="E21" s="14"/>
      <c r="F21" s="14"/>
      <c r="G21" s="14"/>
      <c r="H21" s="14"/>
      <c r="I21" s="14"/>
      <c r="J21" s="14"/>
      <c r="K21" s="14"/>
      <c r="L21" s="14"/>
      <c r="M21" s="14"/>
      <c r="N21" s="14"/>
      <c r="O21" s="14"/>
      <c r="P21" s="14"/>
      <c r="Q21" s="15"/>
      <c r="R21" s="13" t="s">
        <v>909</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15000</v>
      </c>
    </row>
    <row r="27" spans="1:29" x14ac:dyDescent="0.25">
      <c r="B27" s="23">
        <v>214</v>
      </c>
      <c r="C27" s="23" t="s">
        <v>65</v>
      </c>
      <c r="AC27" s="24">
        <v>5000</v>
      </c>
    </row>
    <row r="28" spans="1:29" x14ac:dyDescent="0.25">
      <c r="B28" s="23">
        <v>216</v>
      </c>
      <c r="C28" s="23" t="s">
        <v>53</v>
      </c>
      <c r="AC28" s="24">
        <v>15000</v>
      </c>
    </row>
    <row r="29" spans="1:29" x14ac:dyDescent="0.25">
      <c r="B29" s="23">
        <v>241</v>
      </c>
      <c r="C29" s="23" t="s">
        <v>368</v>
      </c>
      <c r="AC29" s="24">
        <v>15000</v>
      </c>
    </row>
    <row r="30" spans="1:29" x14ac:dyDescent="0.25">
      <c r="B30" s="23">
        <v>242</v>
      </c>
      <c r="C30" s="23" t="s">
        <v>369</v>
      </c>
      <c r="AC30" s="24">
        <v>10000</v>
      </c>
    </row>
    <row r="31" spans="1:29" x14ac:dyDescent="0.25">
      <c r="B31" s="23">
        <v>246</v>
      </c>
      <c r="C31" s="23" t="s">
        <v>67</v>
      </c>
      <c r="AC31" s="24">
        <v>10000</v>
      </c>
    </row>
    <row r="32" spans="1:29" x14ac:dyDescent="0.25">
      <c r="B32" s="11">
        <v>261</v>
      </c>
      <c r="C32" s="11" t="s">
        <v>18</v>
      </c>
      <c r="AC32" s="24">
        <v>100000</v>
      </c>
    </row>
    <row r="33" spans="2:29" x14ac:dyDescent="0.25">
      <c r="B33" s="11">
        <v>271</v>
      </c>
      <c r="C33" s="23" t="s">
        <v>107</v>
      </c>
      <c r="AC33" s="24">
        <v>10000</v>
      </c>
    </row>
    <row r="34" spans="2:29" x14ac:dyDescent="0.25">
      <c r="B34" s="23">
        <v>292</v>
      </c>
      <c r="C34" s="23" t="s">
        <v>69</v>
      </c>
      <c r="AC34" s="24">
        <v>5000</v>
      </c>
    </row>
    <row r="35" spans="2:29" x14ac:dyDescent="0.25">
      <c r="B35" s="23">
        <v>296</v>
      </c>
      <c r="C35" s="23" t="s">
        <v>54</v>
      </c>
      <c r="AC35" s="24">
        <v>10000</v>
      </c>
    </row>
    <row r="37" spans="2:29" x14ac:dyDescent="0.25">
      <c r="AA37" s="25"/>
      <c r="AB37" s="26" t="s">
        <v>27</v>
      </c>
      <c r="AC37" s="27">
        <f>SUM(AC26:AC35)</f>
        <v>195000</v>
      </c>
    </row>
    <row r="38" spans="2:29" x14ac:dyDescent="0.25">
      <c r="X38" s="28"/>
      <c r="Y38" s="28"/>
      <c r="Z38" s="28"/>
      <c r="AA38" s="28"/>
      <c r="AB38" s="28"/>
      <c r="AC38" s="29"/>
    </row>
    <row r="39" spans="2:29" x14ac:dyDescent="0.25">
      <c r="AC39" s="29"/>
    </row>
    <row r="40" spans="2:29" x14ac:dyDescent="0.25">
      <c r="AC40" s="24"/>
    </row>
    <row r="41" spans="2:29" x14ac:dyDescent="0.25">
      <c r="B41" s="19" t="s">
        <v>28</v>
      </c>
      <c r="C41" s="25"/>
      <c r="D41" s="25"/>
      <c r="R41" s="19" t="s">
        <v>29</v>
      </c>
      <c r="S41" s="25"/>
      <c r="T41" s="25"/>
      <c r="AC41" s="24"/>
    </row>
    <row r="42" spans="2:29" x14ac:dyDescent="0.25">
      <c r="B42" s="40" t="s">
        <v>910</v>
      </c>
      <c r="R42" s="40" t="s">
        <v>911</v>
      </c>
      <c r="AC42" s="24"/>
    </row>
    <row r="43" spans="2:29" x14ac:dyDescent="0.25">
      <c r="AC43" s="24"/>
    </row>
    <row r="44" spans="2:29" x14ac:dyDescent="0.25">
      <c r="B44" s="19" t="s">
        <v>30</v>
      </c>
      <c r="C44" s="25"/>
      <c r="D44" s="25"/>
      <c r="AC44" s="24"/>
    </row>
    <row r="45" spans="2:29" x14ac:dyDescent="0.25">
      <c r="B45">
        <v>0</v>
      </c>
      <c r="AC45" s="24"/>
    </row>
    <row r="46" spans="2:29" x14ac:dyDescent="0.25">
      <c r="AC46" s="24"/>
    </row>
    <row r="47" spans="2:29" x14ac:dyDescent="0.25">
      <c r="B47" s="19" t="s">
        <v>31</v>
      </c>
      <c r="C47" s="25"/>
      <c r="D47" s="25"/>
      <c r="AC47" s="24"/>
    </row>
    <row r="48" spans="2:29" x14ac:dyDescent="0.25">
      <c r="B48">
        <v>500</v>
      </c>
      <c r="C48" t="s">
        <v>80</v>
      </c>
      <c r="AC48" s="24"/>
    </row>
    <row r="49" spans="2:29" x14ac:dyDescent="0.25">
      <c r="AC49" s="24"/>
    </row>
    <row r="50" spans="2:29" x14ac:dyDescent="0.25">
      <c r="B50" s="5"/>
      <c r="C50" s="5"/>
      <c r="D50" s="5"/>
      <c r="E50" s="5"/>
      <c r="F50" s="5"/>
      <c r="G50" s="5"/>
      <c r="H50" s="5"/>
      <c r="I50" s="5"/>
      <c r="J50" s="5"/>
      <c r="K50" s="5"/>
      <c r="L50" s="5"/>
      <c r="M50" s="5"/>
      <c r="N50" s="5"/>
      <c r="O50" s="5"/>
      <c r="P50" s="5"/>
      <c r="Q50" s="6"/>
      <c r="R50" s="5"/>
      <c r="S50" s="5"/>
      <c r="T50" s="5"/>
      <c r="U50" s="5"/>
      <c r="V50" s="5"/>
      <c r="W50" s="5"/>
      <c r="X50" s="5"/>
      <c r="Y50" s="5"/>
      <c r="Z50" s="5"/>
      <c r="AA50" s="5"/>
      <c r="AB50" s="5"/>
      <c r="AC50" s="30"/>
    </row>
    <row r="51" spans="2:29" x14ac:dyDescent="0.25">
      <c r="AC51" s="24"/>
    </row>
    <row r="52" spans="2:29" x14ac:dyDescent="0.25">
      <c r="B52" s="19" t="s">
        <v>32</v>
      </c>
      <c r="C52" s="25"/>
      <c r="D52" s="25"/>
      <c r="E52" s="25"/>
      <c r="AC52" s="24"/>
    </row>
    <row r="53" spans="2:29" x14ac:dyDescent="0.25">
      <c r="AC53" s="24"/>
    </row>
    <row r="54" spans="2:29" x14ac:dyDescent="0.25">
      <c r="AC54" s="24"/>
    </row>
    <row r="55" spans="2:29" x14ac:dyDescent="0.25">
      <c r="AC55" s="24"/>
    </row>
    <row r="56" spans="2:29" x14ac:dyDescent="0.25">
      <c r="AC56" s="24"/>
    </row>
    <row r="57" spans="2:29" x14ac:dyDescent="0.25">
      <c r="B57" s="19" t="s">
        <v>33</v>
      </c>
      <c r="C57" s="25"/>
      <c r="G57" s="19" t="s">
        <v>34</v>
      </c>
      <c r="H57" s="25"/>
      <c r="L57" s="19" t="s">
        <v>35</v>
      </c>
      <c r="M57" s="25"/>
      <c r="Q57" s="19" t="s">
        <v>36</v>
      </c>
      <c r="R57" s="25"/>
      <c r="U57" s="19" t="s">
        <v>37</v>
      </c>
      <c r="V57" s="25"/>
      <c r="Z57" s="19" t="s">
        <v>38</v>
      </c>
      <c r="AA57" s="25"/>
      <c r="AC57" s="24"/>
    </row>
    <row r="58" spans="2:29" x14ac:dyDescent="0.25">
      <c r="B58">
        <v>42</v>
      </c>
      <c r="G58">
        <v>42</v>
      </c>
      <c r="L58">
        <v>42</v>
      </c>
      <c r="Q58">
        <v>42</v>
      </c>
      <c r="R58" s="2"/>
      <c r="U58">
        <v>42</v>
      </c>
      <c r="Z58">
        <v>42</v>
      </c>
      <c r="AC58" s="24"/>
    </row>
    <row r="59" spans="2:29" x14ac:dyDescent="0.25">
      <c r="Q59"/>
      <c r="AC59" s="24"/>
    </row>
    <row r="60" spans="2:29" x14ac:dyDescent="0.25">
      <c r="B60" s="19" t="s">
        <v>39</v>
      </c>
      <c r="C60" s="25"/>
      <c r="G60" s="19" t="s">
        <v>40</v>
      </c>
      <c r="H60" s="25"/>
      <c r="L60" s="19" t="s">
        <v>41</v>
      </c>
      <c r="M60" s="25"/>
      <c r="N60" s="25"/>
      <c r="Q60" s="19" t="s">
        <v>42</v>
      </c>
      <c r="R60" s="25"/>
      <c r="U60" s="19" t="s">
        <v>43</v>
      </c>
      <c r="V60" s="25"/>
      <c r="W60" s="25"/>
      <c r="Z60" s="19" t="s">
        <v>44</v>
      </c>
      <c r="AA60" s="25"/>
      <c r="AB60" s="25"/>
      <c r="AC60" s="24"/>
    </row>
    <row r="61" spans="2:29" x14ac:dyDescent="0.25">
      <c r="B61">
        <v>42</v>
      </c>
      <c r="G61">
        <v>42</v>
      </c>
      <c r="L61">
        <v>42</v>
      </c>
      <c r="Q61">
        <v>42</v>
      </c>
      <c r="U61">
        <v>42</v>
      </c>
      <c r="Z61">
        <v>42</v>
      </c>
      <c r="AC61" s="24"/>
    </row>
    <row r="63" spans="2:29" x14ac:dyDescent="0.25">
      <c r="B63" s="5"/>
      <c r="C63" s="5"/>
      <c r="D63" s="5"/>
      <c r="E63" s="5"/>
      <c r="F63" s="5"/>
      <c r="G63" s="5"/>
      <c r="H63" s="5"/>
      <c r="I63" s="5"/>
      <c r="J63" s="5"/>
      <c r="K63" s="5"/>
      <c r="L63" s="5"/>
      <c r="M63" s="5"/>
      <c r="N63" s="5"/>
      <c r="O63" s="5"/>
      <c r="P63" s="5"/>
      <c r="Q63" s="6"/>
      <c r="R63" s="5"/>
      <c r="S63" s="5"/>
      <c r="T63" s="5"/>
      <c r="U63" s="5"/>
      <c r="V63" s="5"/>
      <c r="W63" s="5"/>
      <c r="X63" s="5"/>
      <c r="Y63" s="5"/>
      <c r="Z63" s="5"/>
      <c r="AA63" s="5"/>
      <c r="AB63" s="5"/>
      <c r="AC63" s="30"/>
    </row>
    <row r="64" spans="2:29" x14ac:dyDescent="0.25">
      <c r="AC64" s="24"/>
    </row>
    <row r="65" spans="2:29" x14ac:dyDescent="0.25">
      <c r="B65" s="19" t="s">
        <v>28</v>
      </c>
      <c r="C65" s="25"/>
      <c r="D65" s="25"/>
      <c r="R65" s="19" t="s">
        <v>29</v>
      </c>
      <c r="S65" s="25"/>
      <c r="T65" s="25"/>
      <c r="AC65" s="24"/>
    </row>
    <row r="66" spans="2:29" x14ac:dyDescent="0.25">
      <c r="B66" s="40" t="s">
        <v>912</v>
      </c>
      <c r="R66" s="40" t="s">
        <v>913</v>
      </c>
      <c r="AC66" s="24"/>
    </row>
    <row r="67" spans="2:29" x14ac:dyDescent="0.25">
      <c r="AC67" s="24"/>
    </row>
    <row r="68" spans="2:29" x14ac:dyDescent="0.25">
      <c r="B68" s="19" t="s">
        <v>30</v>
      </c>
      <c r="C68" s="25"/>
      <c r="D68" s="25"/>
      <c r="AC68" s="24"/>
    </row>
    <row r="69" spans="2:29" x14ac:dyDescent="0.25">
      <c r="B69">
        <v>0</v>
      </c>
      <c r="AC69" s="24"/>
    </row>
    <row r="70" spans="2:29" x14ac:dyDescent="0.25">
      <c r="AC70" s="24"/>
    </row>
    <row r="71" spans="2:29" x14ac:dyDescent="0.25">
      <c r="AC71" s="24"/>
    </row>
    <row r="72" spans="2:29" x14ac:dyDescent="0.25">
      <c r="AC72" s="24"/>
    </row>
    <row r="73" spans="2:29" x14ac:dyDescent="0.25">
      <c r="B73" s="19" t="s">
        <v>31</v>
      </c>
      <c r="C73" s="25"/>
      <c r="D73" s="25"/>
      <c r="AC73" s="24"/>
    </row>
    <row r="74" spans="2:29" x14ac:dyDescent="0.25">
      <c r="B74">
        <v>600</v>
      </c>
      <c r="C74" t="s">
        <v>80</v>
      </c>
      <c r="AC74" s="24"/>
    </row>
    <row r="75" spans="2:29" x14ac:dyDescent="0.25">
      <c r="AC75" s="24"/>
    </row>
    <row r="76" spans="2:29" x14ac:dyDescent="0.25">
      <c r="B76" s="5"/>
      <c r="C76" s="5"/>
      <c r="D76" s="5"/>
      <c r="E76" s="5"/>
      <c r="F76" s="5"/>
      <c r="G76" s="5"/>
      <c r="H76" s="5"/>
      <c r="I76" s="5"/>
      <c r="J76" s="5"/>
      <c r="K76" s="5"/>
      <c r="L76" s="5"/>
      <c r="M76" s="5"/>
      <c r="N76" s="5"/>
      <c r="O76" s="5"/>
      <c r="P76" s="5"/>
      <c r="Q76" s="6"/>
      <c r="R76" s="5"/>
      <c r="S76" s="5"/>
      <c r="T76" s="5"/>
      <c r="U76" s="5"/>
      <c r="V76" s="5"/>
      <c r="W76" s="5"/>
      <c r="X76" s="5"/>
      <c r="Y76" s="5"/>
      <c r="Z76" s="5"/>
      <c r="AA76" s="5"/>
      <c r="AB76" s="5"/>
      <c r="AC76" s="30"/>
    </row>
    <row r="77" spans="2:29" x14ac:dyDescent="0.25">
      <c r="AC77" s="24"/>
    </row>
    <row r="78" spans="2:29" x14ac:dyDescent="0.25">
      <c r="B78" s="19" t="s">
        <v>32</v>
      </c>
      <c r="C78" s="25"/>
      <c r="D78" s="25"/>
      <c r="E78" s="25"/>
      <c r="AC78" s="24"/>
    </row>
    <row r="79" spans="2:29" x14ac:dyDescent="0.25">
      <c r="AC79" s="24"/>
    </row>
    <row r="80" spans="2:29" x14ac:dyDescent="0.25">
      <c r="AC80" s="24"/>
    </row>
    <row r="81" spans="2:29" x14ac:dyDescent="0.25">
      <c r="B81" s="19" t="s">
        <v>33</v>
      </c>
      <c r="C81" s="25"/>
      <c r="G81" s="19" t="s">
        <v>34</v>
      </c>
      <c r="H81" s="25"/>
      <c r="L81" s="19" t="s">
        <v>35</v>
      </c>
      <c r="M81" s="25"/>
      <c r="Q81" s="19" t="s">
        <v>36</v>
      </c>
      <c r="R81" s="25"/>
      <c r="U81" s="19" t="s">
        <v>37</v>
      </c>
      <c r="V81" s="25"/>
      <c r="Z81" s="19" t="s">
        <v>38</v>
      </c>
      <c r="AA81" s="25"/>
      <c r="AC81" s="24"/>
    </row>
    <row r="82" spans="2:29" x14ac:dyDescent="0.25">
      <c r="B82">
        <v>50</v>
      </c>
      <c r="G82">
        <v>50</v>
      </c>
      <c r="L82">
        <v>50</v>
      </c>
      <c r="Q82">
        <v>50</v>
      </c>
      <c r="R82" s="2"/>
      <c r="U82">
        <v>50</v>
      </c>
      <c r="Z82">
        <v>50</v>
      </c>
      <c r="AC82" s="24"/>
    </row>
    <row r="83" spans="2:29" x14ac:dyDescent="0.25">
      <c r="Q83"/>
      <c r="AC83" s="24"/>
    </row>
    <row r="84" spans="2:29" x14ac:dyDescent="0.25">
      <c r="B84" s="19" t="s">
        <v>39</v>
      </c>
      <c r="C84" s="25"/>
      <c r="G84" s="19" t="s">
        <v>40</v>
      </c>
      <c r="H84" s="25"/>
      <c r="L84" s="19" t="s">
        <v>41</v>
      </c>
      <c r="M84" s="25"/>
      <c r="N84" s="25"/>
      <c r="Q84" s="19" t="s">
        <v>42</v>
      </c>
      <c r="R84" s="25"/>
      <c r="U84" s="19" t="s">
        <v>43</v>
      </c>
      <c r="V84" s="25"/>
      <c r="W84" s="25"/>
      <c r="Z84" s="19" t="s">
        <v>44</v>
      </c>
      <c r="AA84" s="25"/>
      <c r="AB84" s="25"/>
      <c r="AC84" s="24"/>
    </row>
    <row r="85" spans="2:29" x14ac:dyDescent="0.25">
      <c r="B85">
        <v>50</v>
      </c>
      <c r="G85">
        <v>50</v>
      </c>
      <c r="L85">
        <v>50</v>
      </c>
      <c r="Q85">
        <v>50</v>
      </c>
      <c r="U85">
        <v>50</v>
      </c>
      <c r="Z85">
        <v>50</v>
      </c>
      <c r="AC85" s="24"/>
    </row>
  </sheetData>
  <mergeCells count="3">
    <mergeCell ref="B12:AC12"/>
    <mergeCell ref="B15:AC15"/>
    <mergeCell ref="R18:AC18"/>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6"/>
  <dimension ref="A2:AD88"/>
  <sheetViews>
    <sheetView topLeftCell="A22" workbookViewId="0">
      <selection activeCell="Z37" sqref="Z37"/>
    </sheetView>
  </sheetViews>
  <sheetFormatPr baseColWidth="10" defaultColWidth="3.7109375" defaultRowHeight="15" x14ac:dyDescent="0.25"/>
  <cols>
    <col min="2" max="2" width="4" bestFit="1" customWidth="1"/>
    <col min="15" max="15" width="2" customWidth="1"/>
    <col min="17" max="17" width="3.7109375" style="2"/>
    <col min="29" max="29" width="15.140625" bestFit="1" customWidth="1"/>
    <col min="30" max="30" width="10.5703125" bestFit="1" customWidth="1"/>
  </cols>
  <sheetData>
    <row r="2" spans="1:29" ht="18.75" x14ac:dyDescent="0.3">
      <c r="B2" s="1" t="s">
        <v>0</v>
      </c>
    </row>
    <row r="3" spans="1:29" x14ac:dyDescent="0.25">
      <c r="B3" s="58" t="s">
        <v>914</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915</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46.5" customHeight="1" x14ac:dyDescent="0.25">
      <c r="B12" s="133" t="s">
        <v>916</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0" customHeight="1" x14ac:dyDescent="0.25">
      <c r="B15" s="133" t="s">
        <v>917</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30"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30" ht="15.75" x14ac:dyDescent="0.25">
      <c r="B18" s="13" t="s">
        <v>918</v>
      </c>
      <c r="C18" s="14"/>
      <c r="D18" s="14"/>
      <c r="E18" s="14"/>
      <c r="F18" s="14"/>
      <c r="G18" s="14"/>
      <c r="H18" s="14"/>
      <c r="I18" s="14"/>
      <c r="J18" s="14"/>
      <c r="K18" s="14"/>
      <c r="L18" s="14"/>
      <c r="M18" s="14"/>
      <c r="N18" s="14"/>
      <c r="O18" s="14"/>
      <c r="P18" s="14"/>
      <c r="Q18" s="15"/>
      <c r="R18" s="13" t="s">
        <v>919</v>
      </c>
      <c r="S18" s="14"/>
      <c r="T18" s="12"/>
      <c r="U18" s="12"/>
      <c r="V18" s="12"/>
      <c r="W18" s="12"/>
      <c r="X18" s="12"/>
      <c r="Y18" s="12"/>
      <c r="Z18" s="12"/>
      <c r="AA18" s="12"/>
      <c r="AB18" s="7"/>
      <c r="AC18" s="7"/>
    </row>
    <row r="19" spans="1:30"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30"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30" ht="15.75" x14ac:dyDescent="0.25">
      <c r="B21" s="13" t="s">
        <v>920</v>
      </c>
      <c r="C21" s="14"/>
      <c r="D21" s="14"/>
      <c r="E21" s="14"/>
      <c r="F21" s="14"/>
      <c r="G21" s="14"/>
      <c r="H21" s="14"/>
      <c r="I21" s="14"/>
      <c r="J21" s="14"/>
      <c r="K21" s="14"/>
      <c r="L21" s="14"/>
      <c r="M21" s="14"/>
      <c r="N21" s="14"/>
      <c r="O21" s="14"/>
      <c r="P21" s="14"/>
      <c r="Q21" s="15"/>
      <c r="R21" s="13" t="s">
        <v>921</v>
      </c>
      <c r="S21" s="14"/>
      <c r="T21" s="12"/>
      <c r="U21" s="12"/>
      <c r="V21" s="12"/>
      <c r="W21" s="12"/>
      <c r="X21" s="12"/>
      <c r="Y21" s="12"/>
      <c r="Z21" s="12"/>
      <c r="AA21" s="12"/>
      <c r="AB21" s="7"/>
      <c r="AC21" s="7"/>
    </row>
    <row r="22" spans="1:30"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30"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30"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30" x14ac:dyDescent="0.25">
      <c r="B25" s="19" t="s">
        <v>15</v>
      </c>
      <c r="C25" s="20"/>
      <c r="N25" s="2"/>
      <c r="O25" s="21"/>
      <c r="P25" s="21"/>
      <c r="R25" s="21"/>
      <c r="S25" s="21"/>
      <c r="T25" s="2"/>
      <c r="AC25" s="22" t="s">
        <v>16</v>
      </c>
    </row>
    <row r="26" spans="1:30" x14ac:dyDescent="0.25">
      <c r="B26" s="23">
        <v>214</v>
      </c>
      <c r="C26" s="23" t="s">
        <v>65</v>
      </c>
      <c r="AC26" s="24">
        <v>5000</v>
      </c>
    </row>
    <row r="27" spans="1:30" x14ac:dyDescent="0.25">
      <c r="B27" s="23">
        <v>216</v>
      </c>
      <c r="C27" s="23" t="s">
        <v>53</v>
      </c>
      <c r="AC27" s="29">
        <v>47500</v>
      </c>
      <c r="AD27" s="29" t="s">
        <v>80</v>
      </c>
    </row>
    <row r="28" spans="1:30" x14ac:dyDescent="0.25">
      <c r="B28" s="23">
        <v>242</v>
      </c>
      <c r="C28" s="23" t="s">
        <v>369</v>
      </c>
      <c r="AC28" s="24">
        <v>30000</v>
      </c>
    </row>
    <row r="29" spans="1:30" x14ac:dyDescent="0.25">
      <c r="B29" s="23">
        <v>243</v>
      </c>
      <c r="C29" s="23" t="s">
        <v>288</v>
      </c>
      <c r="AC29" s="24">
        <v>10000</v>
      </c>
    </row>
    <row r="30" spans="1:30" x14ac:dyDescent="0.25">
      <c r="B30" s="11">
        <v>249</v>
      </c>
      <c r="C30" s="11" t="s">
        <v>166</v>
      </c>
      <c r="AC30" s="24">
        <v>500000</v>
      </c>
    </row>
    <row r="31" spans="1:30" x14ac:dyDescent="0.25">
      <c r="B31" s="11">
        <v>247</v>
      </c>
      <c r="C31" s="11" t="s">
        <v>291</v>
      </c>
      <c r="AC31" s="24">
        <v>2000</v>
      </c>
    </row>
    <row r="32" spans="1:30" x14ac:dyDescent="0.25">
      <c r="B32" s="11">
        <v>256</v>
      </c>
      <c r="C32" s="11" t="s">
        <v>106</v>
      </c>
      <c r="AC32" s="24">
        <v>5000</v>
      </c>
    </row>
    <row r="33" spans="2:29" x14ac:dyDescent="0.25">
      <c r="B33" s="23">
        <v>272</v>
      </c>
      <c r="C33" s="23" t="s">
        <v>291</v>
      </c>
      <c r="AC33" s="24">
        <v>5000</v>
      </c>
    </row>
    <row r="34" spans="2:29" x14ac:dyDescent="0.25">
      <c r="B34" s="11">
        <v>291</v>
      </c>
      <c r="C34" s="23" t="s">
        <v>282</v>
      </c>
      <c r="AC34" s="24">
        <v>98000</v>
      </c>
    </row>
    <row r="35" spans="2:29" x14ac:dyDescent="0.25">
      <c r="B35" s="11">
        <v>363</v>
      </c>
      <c r="C35" s="11" t="s">
        <v>112</v>
      </c>
      <c r="AC35" s="24">
        <v>65000</v>
      </c>
    </row>
    <row r="36" spans="2:29" x14ac:dyDescent="0.25">
      <c r="B36" s="11">
        <v>382</v>
      </c>
      <c r="C36" s="11" t="s">
        <v>113</v>
      </c>
      <c r="AC36" s="24">
        <v>1400000</v>
      </c>
    </row>
    <row r="37" spans="2:29" x14ac:dyDescent="0.25">
      <c r="B37" s="11">
        <v>567</v>
      </c>
      <c r="C37" s="11" t="s">
        <v>235</v>
      </c>
      <c r="AC37" s="24">
        <v>250000</v>
      </c>
    </row>
    <row r="39" spans="2:29" x14ac:dyDescent="0.25">
      <c r="AA39" s="25"/>
      <c r="AB39" s="26" t="s">
        <v>27</v>
      </c>
      <c r="AC39" s="27">
        <f>SUM(AC26:AC37)</f>
        <v>2417500</v>
      </c>
    </row>
    <row r="40" spans="2:29" x14ac:dyDescent="0.25">
      <c r="X40" s="28"/>
      <c r="Y40" s="28"/>
      <c r="Z40" s="28"/>
      <c r="AA40" s="28"/>
      <c r="AB40" s="28"/>
      <c r="AC40" s="29"/>
    </row>
    <row r="41" spans="2:29" x14ac:dyDescent="0.25">
      <c r="AC41" s="29"/>
    </row>
    <row r="42" spans="2:29" x14ac:dyDescent="0.25">
      <c r="B42" s="5"/>
      <c r="C42" s="5"/>
      <c r="D42" s="5"/>
      <c r="E42" s="5"/>
      <c r="F42" s="5"/>
      <c r="G42" s="5"/>
      <c r="H42" s="5"/>
      <c r="I42" s="5"/>
      <c r="J42" s="5"/>
      <c r="K42" s="5"/>
      <c r="L42" s="5"/>
      <c r="M42" s="5"/>
      <c r="N42" s="5"/>
      <c r="O42" s="5"/>
      <c r="P42" s="5"/>
      <c r="Q42" s="6"/>
      <c r="R42" s="5"/>
      <c r="S42" s="5"/>
      <c r="T42" s="5"/>
      <c r="U42" s="5"/>
      <c r="V42" s="5"/>
      <c r="W42" s="5"/>
      <c r="X42" s="5"/>
      <c r="Y42" s="5"/>
      <c r="Z42" s="5"/>
      <c r="AA42" s="5"/>
      <c r="AB42" s="5"/>
      <c r="AC42" s="30"/>
    </row>
    <row r="43" spans="2:29" x14ac:dyDescent="0.25">
      <c r="AC43" s="24"/>
    </row>
    <row r="44" spans="2:29" x14ac:dyDescent="0.25">
      <c r="B44" s="19" t="s">
        <v>28</v>
      </c>
      <c r="C44" s="25"/>
      <c r="D44" s="25"/>
      <c r="R44" s="19" t="s">
        <v>29</v>
      </c>
      <c r="S44" s="25"/>
      <c r="T44" s="25"/>
      <c r="AC44" s="24"/>
    </row>
    <row r="45" spans="2:29" x14ac:dyDescent="0.25">
      <c r="B45" s="40" t="s">
        <v>922</v>
      </c>
      <c r="R45" s="40" t="s">
        <v>923</v>
      </c>
      <c r="AC45" s="24"/>
    </row>
    <row r="46" spans="2:29" x14ac:dyDescent="0.25">
      <c r="AC46" s="24"/>
    </row>
    <row r="47" spans="2:29" x14ac:dyDescent="0.25">
      <c r="B47" s="19" t="s">
        <v>30</v>
      </c>
      <c r="C47" s="25"/>
      <c r="D47" s="25"/>
      <c r="AC47" s="24"/>
    </row>
    <row r="48" spans="2:29" x14ac:dyDescent="0.25">
      <c r="B48">
        <v>0</v>
      </c>
      <c r="AC48" s="24"/>
    </row>
    <row r="49" spans="2:29" x14ac:dyDescent="0.25">
      <c r="AC49" s="24"/>
    </row>
    <row r="50" spans="2:29" x14ac:dyDescent="0.25">
      <c r="B50" s="19" t="s">
        <v>31</v>
      </c>
      <c r="C50" s="25"/>
      <c r="D50" s="25"/>
      <c r="AC50" s="24"/>
    </row>
    <row r="51" spans="2:29" x14ac:dyDescent="0.25">
      <c r="B51" s="139">
        <v>1000</v>
      </c>
      <c r="C51" s="139"/>
      <c r="AC51" s="24"/>
    </row>
    <row r="52" spans="2:29" x14ac:dyDescent="0.25">
      <c r="AC52" s="24"/>
    </row>
    <row r="53" spans="2:29" x14ac:dyDescent="0.25">
      <c r="AC53" s="24"/>
    </row>
    <row r="54" spans="2:29" x14ac:dyDescent="0.25">
      <c r="AC54" s="24"/>
    </row>
    <row r="55" spans="2:29" x14ac:dyDescent="0.25">
      <c r="AC55" s="24"/>
    </row>
    <row r="56" spans="2:29" x14ac:dyDescent="0.25">
      <c r="AC56" s="24"/>
    </row>
    <row r="57" spans="2:29" x14ac:dyDescent="0.25">
      <c r="B57" s="5"/>
      <c r="C57" s="5"/>
      <c r="D57" s="5"/>
      <c r="E57" s="5"/>
      <c r="F57" s="5"/>
      <c r="G57" s="5"/>
      <c r="H57" s="5"/>
      <c r="I57" s="5"/>
      <c r="J57" s="5"/>
      <c r="K57" s="5"/>
      <c r="L57" s="5"/>
      <c r="M57" s="5"/>
      <c r="N57" s="5"/>
      <c r="O57" s="5"/>
      <c r="P57" s="5"/>
      <c r="Q57" s="6"/>
      <c r="R57" s="5"/>
      <c r="S57" s="5"/>
      <c r="T57" s="5"/>
      <c r="U57" s="5"/>
      <c r="V57" s="5"/>
      <c r="W57" s="5"/>
      <c r="X57" s="5"/>
      <c r="Y57" s="5"/>
      <c r="Z57" s="5"/>
      <c r="AA57" s="5"/>
      <c r="AB57" s="5"/>
      <c r="AC57" s="30"/>
    </row>
    <row r="58" spans="2:29" x14ac:dyDescent="0.25">
      <c r="AC58" s="24"/>
    </row>
    <row r="59" spans="2:29" x14ac:dyDescent="0.25">
      <c r="B59" s="19" t="s">
        <v>32</v>
      </c>
      <c r="C59" s="25"/>
      <c r="D59" s="25"/>
      <c r="E59" s="25"/>
      <c r="AC59" s="24"/>
    </row>
    <row r="60" spans="2:29" x14ac:dyDescent="0.25">
      <c r="AC60" s="24"/>
    </row>
    <row r="61" spans="2:29" x14ac:dyDescent="0.25">
      <c r="AC61" s="24"/>
    </row>
    <row r="62" spans="2:29" x14ac:dyDescent="0.25">
      <c r="B62" s="19" t="s">
        <v>33</v>
      </c>
      <c r="C62" s="25"/>
      <c r="G62" s="19" t="s">
        <v>34</v>
      </c>
      <c r="H62" s="25"/>
      <c r="L62" s="19" t="s">
        <v>35</v>
      </c>
      <c r="M62" s="25"/>
      <c r="Q62" s="19" t="s">
        <v>36</v>
      </c>
      <c r="R62" s="25"/>
      <c r="U62" s="19" t="s">
        <v>37</v>
      </c>
      <c r="V62" s="25"/>
      <c r="Z62" s="19" t="s">
        <v>38</v>
      </c>
      <c r="AA62" s="25"/>
      <c r="AC62" s="24"/>
    </row>
    <row r="63" spans="2:29" x14ac:dyDescent="0.25">
      <c r="B63">
        <v>50</v>
      </c>
      <c r="G63">
        <v>50</v>
      </c>
      <c r="L63">
        <v>70</v>
      </c>
      <c r="Q63">
        <v>100</v>
      </c>
      <c r="R63" s="2"/>
      <c r="U63">
        <v>100</v>
      </c>
      <c r="Z63">
        <v>100</v>
      </c>
      <c r="AC63" s="24"/>
    </row>
    <row r="64" spans="2:29" x14ac:dyDescent="0.25">
      <c r="Q64"/>
      <c r="AC64" s="24"/>
    </row>
    <row r="65" spans="2:29" x14ac:dyDescent="0.25">
      <c r="B65" s="19" t="s">
        <v>39</v>
      </c>
      <c r="C65" s="25"/>
      <c r="G65" s="19" t="s">
        <v>40</v>
      </c>
      <c r="H65" s="25"/>
      <c r="L65" s="19" t="s">
        <v>41</v>
      </c>
      <c r="M65" s="25"/>
      <c r="N65" s="25"/>
      <c r="Q65" s="19" t="s">
        <v>42</v>
      </c>
      <c r="R65" s="25"/>
      <c r="U65" s="19" t="s">
        <v>43</v>
      </c>
      <c r="V65" s="25"/>
      <c r="W65" s="25"/>
      <c r="Z65" s="19" t="s">
        <v>44</v>
      </c>
      <c r="AA65" s="25"/>
      <c r="AB65" s="25"/>
      <c r="AC65" s="24"/>
    </row>
    <row r="66" spans="2:29" x14ac:dyDescent="0.25">
      <c r="B66">
        <v>150</v>
      </c>
      <c r="G66">
        <v>80</v>
      </c>
      <c r="L66">
        <v>70</v>
      </c>
      <c r="Q66">
        <v>60</v>
      </c>
      <c r="U66">
        <v>70</v>
      </c>
      <c r="Z66">
        <v>100</v>
      </c>
      <c r="AC66" s="24"/>
    </row>
    <row r="67" spans="2:29" x14ac:dyDescent="0.25">
      <c r="AC67" s="24"/>
    </row>
    <row r="68" spans="2:29" x14ac:dyDescent="0.25">
      <c r="B68" s="5"/>
      <c r="C68" s="5"/>
      <c r="D68" s="5"/>
      <c r="E68" s="5"/>
      <c r="F68" s="5"/>
      <c r="G68" s="5"/>
      <c r="H68" s="5"/>
      <c r="I68" s="5"/>
      <c r="J68" s="5"/>
      <c r="K68" s="5"/>
      <c r="L68" s="5"/>
      <c r="M68" s="5"/>
      <c r="N68" s="5"/>
      <c r="O68" s="5"/>
      <c r="P68" s="5"/>
      <c r="Q68" s="6"/>
      <c r="R68" s="5"/>
      <c r="S68" s="5"/>
      <c r="T68" s="5"/>
      <c r="U68" s="5"/>
      <c r="V68" s="5"/>
      <c r="W68" s="5"/>
      <c r="X68" s="5"/>
      <c r="Y68" s="5"/>
      <c r="Z68" s="5"/>
      <c r="AA68" s="5"/>
      <c r="AB68" s="5"/>
      <c r="AC68" s="30"/>
    </row>
    <row r="69" spans="2:29" x14ac:dyDescent="0.25">
      <c r="AC69" s="24"/>
    </row>
    <row r="70" spans="2:29" x14ac:dyDescent="0.25">
      <c r="B70" s="19" t="s">
        <v>28</v>
      </c>
      <c r="C70" s="25"/>
      <c r="D70" s="25"/>
      <c r="R70" s="19" t="s">
        <v>29</v>
      </c>
      <c r="S70" s="25"/>
      <c r="T70" s="25"/>
      <c r="AC70" s="24"/>
    </row>
    <row r="71" spans="2:29" x14ac:dyDescent="0.25">
      <c r="B71" s="40" t="s">
        <v>924</v>
      </c>
      <c r="R71" s="40" t="s">
        <v>925</v>
      </c>
      <c r="AC71" s="24"/>
    </row>
    <row r="72" spans="2:29" x14ac:dyDescent="0.25">
      <c r="AC72" s="24"/>
    </row>
    <row r="73" spans="2:29" x14ac:dyDescent="0.25">
      <c r="B73" s="19" t="s">
        <v>30</v>
      </c>
      <c r="C73" s="25"/>
      <c r="D73" s="25"/>
      <c r="AC73" s="24"/>
    </row>
    <row r="74" spans="2:29" x14ac:dyDescent="0.25">
      <c r="B74">
        <v>0</v>
      </c>
      <c r="AC74" s="24"/>
    </row>
    <row r="75" spans="2:29" x14ac:dyDescent="0.25">
      <c r="AC75" s="24"/>
    </row>
    <row r="76" spans="2:29" x14ac:dyDescent="0.25">
      <c r="B76" s="19" t="s">
        <v>31</v>
      </c>
      <c r="C76" s="25"/>
      <c r="D76" s="25"/>
      <c r="AC76" s="24"/>
    </row>
    <row r="77" spans="2:29" x14ac:dyDescent="0.25">
      <c r="B77" s="139">
        <v>2500</v>
      </c>
      <c r="C77" s="139"/>
      <c r="AC77" s="24"/>
    </row>
    <row r="78" spans="2:29" x14ac:dyDescent="0.25">
      <c r="AC78" s="24"/>
    </row>
    <row r="79" spans="2:29" x14ac:dyDescent="0.25">
      <c r="B79" s="5"/>
      <c r="C79" s="5"/>
      <c r="D79" s="5"/>
      <c r="E79" s="5"/>
      <c r="F79" s="5"/>
      <c r="G79" s="5"/>
      <c r="H79" s="5"/>
      <c r="I79" s="5"/>
      <c r="J79" s="5"/>
      <c r="K79" s="5"/>
      <c r="L79" s="5"/>
      <c r="M79" s="5"/>
      <c r="N79" s="5"/>
      <c r="O79" s="5"/>
      <c r="P79" s="5"/>
      <c r="Q79" s="6"/>
      <c r="R79" s="5"/>
      <c r="S79" s="5"/>
      <c r="T79" s="5"/>
      <c r="U79" s="5"/>
      <c r="V79" s="5"/>
      <c r="W79" s="5"/>
      <c r="X79" s="5"/>
      <c r="Y79" s="5"/>
      <c r="Z79" s="5"/>
      <c r="AA79" s="5"/>
      <c r="AB79" s="5"/>
      <c r="AC79" s="30"/>
    </row>
    <row r="80" spans="2:29" x14ac:dyDescent="0.25">
      <c r="AC80" s="24"/>
    </row>
    <row r="81" spans="2:29" x14ac:dyDescent="0.25">
      <c r="B81" s="19" t="s">
        <v>32</v>
      </c>
      <c r="C81" s="25"/>
      <c r="D81" s="25"/>
      <c r="E81" s="25"/>
      <c r="AC81" s="24"/>
    </row>
    <row r="82" spans="2:29" x14ac:dyDescent="0.25">
      <c r="AC82" s="24"/>
    </row>
    <row r="83" spans="2:29" x14ac:dyDescent="0.25">
      <c r="AC83" s="24"/>
    </row>
    <row r="84" spans="2:29" x14ac:dyDescent="0.25">
      <c r="B84" s="19" t="s">
        <v>33</v>
      </c>
      <c r="C84" s="25"/>
      <c r="G84" s="19" t="s">
        <v>34</v>
      </c>
      <c r="H84" s="25"/>
      <c r="L84" s="19" t="s">
        <v>35</v>
      </c>
      <c r="M84" s="25"/>
      <c r="Q84" s="19" t="s">
        <v>36</v>
      </c>
      <c r="R84" s="25"/>
      <c r="U84" s="19" t="s">
        <v>37</v>
      </c>
      <c r="V84" s="25"/>
      <c r="Z84" s="19" t="s">
        <v>38</v>
      </c>
      <c r="AA84" s="25"/>
      <c r="AC84" s="24"/>
    </row>
    <row r="85" spans="2:29" x14ac:dyDescent="0.25">
      <c r="B85">
        <v>200</v>
      </c>
      <c r="G85">
        <v>200</v>
      </c>
      <c r="L85">
        <v>200</v>
      </c>
      <c r="Q85">
        <v>200</v>
      </c>
      <c r="R85" s="2"/>
      <c r="U85">
        <v>200</v>
      </c>
      <c r="Z85">
        <v>200</v>
      </c>
      <c r="AC85" s="24"/>
    </row>
    <row r="86" spans="2:29" x14ac:dyDescent="0.25">
      <c r="Q86"/>
      <c r="AC86" s="24"/>
    </row>
    <row r="87" spans="2:29" x14ac:dyDescent="0.25">
      <c r="B87" s="19" t="s">
        <v>39</v>
      </c>
      <c r="C87" s="25"/>
      <c r="G87" s="19" t="s">
        <v>40</v>
      </c>
      <c r="H87" s="25"/>
      <c r="L87" s="19" t="s">
        <v>41</v>
      </c>
      <c r="M87" s="25"/>
      <c r="N87" s="25"/>
      <c r="Q87" s="19" t="s">
        <v>42</v>
      </c>
      <c r="R87" s="25"/>
      <c r="U87" s="19" t="s">
        <v>43</v>
      </c>
      <c r="V87" s="25"/>
      <c r="W87" s="25"/>
      <c r="Z87" s="19" t="s">
        <v>44</v>
      </c>
      <c r="AA87" s="25"/>
      <c r="AB87" s="25"/>
      <c r="AC87" s="24"/>
    </row>
    <row r="88" spans="2:29" x14ac:dyDescent="0.25">
      <c r="B88">
        <v>200</v>
      </c>
      <c r="G88">
        <v>200</v>
      </c>
      <c r="L88">
        <v>200</v>
      </c>
      <c r="Q88">
        <v>200</v>
      </c>
      <c r="U88">
        <v>250</v>
      </c>
      <c r="Z88">
        <v>250</v>
      </c>
      <c r="AC88" s="24"/>
    </row>
  </sheetData>
  <mergeCells count="4">
    <mergeCell ref="B12:AC12"/>
    <mergeCell ref="B15:AC15"/>
    <mergeCell ref="B51:C51"/>
    <mergeCell ref="B77:C77"/>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C53"/>
  <sheetViews>
    <sheetView topLeftCell="A22" workbookViewId="0">
      <selection activeCell="R19" sqref="R19"/>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133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3" t="s">
        <v>133</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5</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134</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15.75" x14ac:dyDescent="0.25">
      <c r="B15" s="14" t="s">
        <v>135</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3" t="s">
        <v>9</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128</v>
      </c>
      <c r="C21" s="14"/>
      <c r="D21" s="14"/>
      <c r="E21" s="14"/>
      <c r="F21" s="14"/>
      <c r="G21" s="14"/>
      <c r="H21" s="14"/>
      <c r="I21" s="14"/>
      <c r="J21" s="14"/>
      <c r="K21" s="14"/>
      <c r="L21" s="14"/>
      <c r="M21" s="14"/>
      <c r="N21" s="14"/>
      <c r="O21" s="14"/>
      <c r="P21" s="14"/>
      <c r="Q21" s="15"/>
      <c r="R21" s="13" t="s">
        <v>9</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11">
        <v>261</v>
      </c>
      <c r="C26" s="11" t="s">
        <v>18</v>
      </c>
      <c r="AC26" s="34">
        <v>80000</v>
      </c>
    </row>
    <row r="27" spans="1:29" x14ac:dyDescent="0.25">
      <c r="B27" s="23">
        <v>292</v>
      </c>
      <c r="C27" s="23" t="s">
        <v>69</v>
      </c>
      <c r="AC27" s="34">
        <v>5000</v>
      </c>
    </row>
    <row r="28" spans="1:29" x14ac:dyDescent="0.25">
      <c r="B28" s="11">
        <v>329</v>
      </c>
      <c r="C28" s="11" t="s">
        <v>127</v>
      </c>
      <c r="AC28" s="34">
        <v>200000</v>
      </c>
    </row>
    <row r="29" spans="1:29" x14ac:dyDescent="0.25">
      <c r="B29" s="11">
        <v>382</v>
      </c>
      <c r="C29" s="11" t="s">
        <v>113</v>
      </c>
      <c r="AC29" s="34">
        <v>800000</v>
      </c>
    </row>
    <row r="30" spans="1:29" x14ac:dyDescent="0.25">
      <c r="B30" s="11">
        <v>529</v>
      </c>
      <c r="C30" s="11" t="s">
        <v>136</v>
      </c>
      <c r="AC30" s="34">
        <v>50000</v>
      </c>
    </row>
    <row r="32" spans="1:29" x14ac:dyDescent="0.25">
      <c r="AA32" s="25"/>
      <c r="AB32" s="26" t="s">
        <v>27</v>
      </c>
      <c r="AC32" s="27">
        <f>SUM(AC26:AC30)</f>
        <v>1135000</v>
      </c>
    </row>
    <row r="33" spans="2:29" x14ac:dyDescent="0.25">
      <c r="X33" s="132"/>
      <c r="Y33" s="132"/>
      <c r="Z33" s="132"/>
      <c r="AA33" s="132"/>
      <c r="AB33" s="132"/>
      <c r="AC33" s="29"/>
    </row>
    <row r="34" spans="2:29" x14ac:dyDescent="0.25">
      <c r="B34" s="5"/>
      <c r="C34" s="5"/>
      <c r="D34" s="5"/>
      <c r="E34" s="5"/>
      <c r="F34" s="5"/>
      <c r="G34" s="5"/>
      <c r="H34" s="5"/>
      <c r="I34" s="5"/>
      <c r="J34" s="5"/>
      <c r="K34" s="5"/>
      <c r="L34" s="5"/>
      <c r="M34" s="5"/>
      <c r="N34" s="5"/>
      <c r="O34" s="5"/>
      <c r="P34" s="5"/>
      <c r="Q34" s="6"/>
      <c r="R34" s="5"/>
      <c r="S34" s="5"/>
      <c r="T34" s="5"/>
      <c r="U34" s="5"/>
      <c r="V34" s="5"/>
      <c r="W34" s="5"/>
      <c r="X34" s="5"/>
      <c r="Y34" s="5"/>
      <c r="Z34" s="5"/>
      <c r="AA34" s="5"/>
      <c r="AB34" s="5"/>
      <c r="AC34" s="30"/>
    </row>
    <row r="35" spans="2:29" x14ac:dyDescent="0.25">
      <c r="AC35" s="24"/>
    </row>
    <row r="36" spans="2:29" x14ac:dyDescent="0.25">
      <c r="B36" s="19" t="s">
        <v>28</v>
      </c>
      <c r="C36" s="25"/>
      <c r="D36" s="25"/>
      <c r="R36" s="19" t="s">
        <v>29</v>
      </c>
      <c r="S36" s="25"/>
      <c r="T36" s="25"/>
      <c r="AC36" s="24"/>
    </row>
    <row r="37" spans="2:29" x14ac:dyDescent="0.25">
      <c r="B37" s="31"/>
      <c r="R37" s="32"/>
      <c r="S37" s="32"/>
      <c r="T37" s="32"/>
      <c r="U37" s="32"/>
      <c r="V37" s="32"/>
      <c r="W37" s="32"/>
      <c r="X37" s="32"/>
      <c r="Y37" s="32"/>
      <c r="Z37" s="32"/>
      <c r="AA37" s="32"/>
      <c r="AB37" s="32"/>
      <c r="AC37" s="32"/>
    </row>
    <row r="38" spans="2:29" x14ac:dyDescent="0.25">
      <c r="AC38" s="24"/>
    </row>
    <row r="39" spans="2:29" x14ac:dyDescent="0.25">
      <c r="B39" s="19" t="s">
        <v>30</v>
      </c>
      <c r="C39" s="25"/>
      <c r="D39" s="25"/>
      <c r="AC39" s="24"/>
    </row>
    <row r="40" spans="2:29" x14ac:dyDescent="0.25">
      <c r="AC40" s="24"/>
    </row>
    <row r="41" spans="2:29" x14ac:dyDescent="0.25">
      <c r="AC41" s="24"/>
    </row>
    <row r="42" spans="2:29" x14ac:dyDescent="0.25">
      <c r="B42" s="19" t="s">
        <v>31</v>
      </c>
      <c r="C42" s="25"/>
      <c r="D42" s="25"/>
      <c r="AC42" s="24"/>
    </row>
    <row r="43" spans="2:29" x14ac:dyDescent="0.25">
      <c r="AC43" s="24"/>
    </row>
    <row r="44" spans="2:29" x14ac:dyDescent="0.25">
      <c r="AC44" s="24"/>
    </row>
    <row r="45" spans="2:29" x14ac:dyDescent="0.25">
      <c r="B45" s="5"/>
      <c r="C45" s="5"/>
      <c r="D45" s="5"/>
      <c r="E45" s="5"/>
      <c r="F45" s="5"/>
      <c r="G45" s="5"/>
      <c r="H45" s="5"/>
      <c r="I45" s="5"/>
      <c r="J45" s="5"/>
      <c r="K45" s="5"/>
      <c r="L45" s="5"/>
      <c r="M45" s="5"/>
      <c r="N45" s="5"/>
      <c r="O45" s="5"/>
      <c r="P45" s="5"/>
      <c r="Q45" s="6"/>
      <c r="R45" s="5"/>
      <c r="S45" s="5"/>
      <c r="T45" s="5"/>
      <c r="U45" s="5"/>
      <c r="V45" s="5"/>
      <c r="W45" s="5"/>
      <c r="X45" s="5"/>
      <c r="Y45" s="5"/>
      <c r="Z45" s="5"/>
      <c r="AA45" s="5"/>
      <c r="AB45" s="5"/>
      <c r="AC45" s="30"/>
    </row>
    <row r="46" spans="2:29" x14ac:dyDescent="0.25">
      <c r="AC46" s="24"/>
    </row>
    <row r="47" spans="2:29" x14ac:dyDescent="0.25">
      <c r="B47" s="19" t="s">
        <v>32</v>
      </c>
      <c r="C47" s="25"/>
      <c r="D47" s="25"/>
      <c r="E47" s="25"/>
      <c r="AC47" s="24"/>
    </row>
    <row r="48" spans="2:29" x14ac:dyDescent="0.25">
      <c r="AC48" s="24"/>
    </row>
    <row r="49" spans="2:29" x14ac:dyDescent="0.25">
      <c r="AC49" s="24"/>
    </row>
    <row r="50" spans="2:29" x14ac:dyDescent="0.25">
      <c r="B50" s="19" t="s">
        <v>33</v>
      </c>
      <c r="C50" s="25"/>
      <c r="G50" s="19" t="s">
        <v>34</v>
      </c>
      <c r="H50" s="25"/>
      <c r="L50" s="19" t="s">
        <v>35</v>
      </c>
      <c r="M50" s="25"/>
      <c r="Q50" s="19" t="s">
        <v>36</v>
      </c>
      <c r="R50" s="25"/>
      <c r="U50" s="19" t="s">
        <v>37</v>
      </c>
      <c r="V50" s="25"/>
      <c r="Z50" s="19" t="s">
        <v>38</v>
      </c>
      <c r="AA50" s="25"/>
      <c r="AC50" s="24"/>
    </row>
    <row r="51" spans="2:29" x14ac:dyDescent="0.25">
      <c r="Q51"/>
      <c r="R51" s="2"/>
      <c r="AC51" s="24"/>
    </row>
    <row r="52" spans="2:29" x14ac:dyDescent="0.25">
      <c r="Q52"/>
      <c r="AC52" s="24"/>
    </row>
    <row r="53" spans="2:29" x14ac:dyDescent="0.25">
      <c r="B53" s="19" t="s">
        <v>39</v>
      </c>
      <c r="C53" s="25"/>
      <c r="G53" s="19" t="s">
        <v>40</v>
      </c>
      <c r="H53" s="25"/>
      <c r="L53" s="19" t="s">
        <v>41</v>
      </c>
      <c r="M53" s="25"/>
      <c r="N53" s="25"/>
      <c r="Q53" s="19" t="s">
        <v>42</v>
      </c>
      <c r="R53" s="25"/>
      <c r="U53" s="19" t="s">
        <v>43</v>
      </c>
      <c r="V53" s="25"/>
      <c r="W53" s="25"/>
      <c r="Z53" s="19" t="s">
        <v>44</v>
      </c>
      <c r="AA53" s="25"/>
      <c r="AB53" s="25"/>
      <c r="AC53" s="24"/>
    </row>
  </sheetData>
  <mergeCells count="1">
    <mergeCell ref="X33:AB33"/>
  </mergeCells>
  <printOptions horizontalCentered="1"/>
  <pageMargins left="0.19685039370078741" right="0.19685039370078741" top="0.39370078740157483" bottom="0.39370078740157483" header="0.31496062992125984" footer="0.31496062992125984"/>
  <pageSetup scale="85" orientation="portrait" horizontalDpi="1200" verticalDpi="120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7"/>
  <dimension ref="A2:AC90"/>
  <sheetViews>
    <sheetView workbookViewId="0">
      <selection activeCell="AC1" sqref="AC1"/>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x14ac:dyDescent="0.25">
      <c r="B3" s="58" t="s">
        <v>914</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926</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63" customHeight="1" x14ac:dyDescent="0.25">
      <c r="B12" s="133" t="s">
        <v>927</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0.75" customHeight="1" x14ac:dyDescent="0.25">
      <c r="B15" s="133" t="s">
        <v>928</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929</v>
      </c>
      <c r="C18" s="14"/>
      <c r="D18" s="14"/>
      <c r="E18" s="14"/>
      <c r="F18" s="14"/>
      <c r="G18" s="14"/>
      <c r="H18" s="14"/>
      <c r="I18" s="14"/>
      <c r="J18" s="14"/>
      <c r="K18" s="14"/>
      <c r="L18" s="14"/>
      <c r="M18" s="14"/>
      <c r="N18" s="14"/>
      <c r="O18" s="14"/>
      <c r="P18" s="14"/>
      <c r="Q18" s="15"/>
      <c r="R18" s="13" t="s">
        <v>441</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382</v>
      </c>
      <c r="C21" s="14"/>
      <c r="D21" s="14"/>
      <c r="E21" s="14"/>
      <c r="F21" s="14"/>
      <c r="G21" s="14"/>
      <c r="H21" s="14"/>
      <c r="I21" s="14"/>
      <c r="J21" s="14"/>
      <c r="K21" s="14"/>
      <c r="L21" s="14"/>
      <c r="M21" s="14"/>
      <c r="N21" s="14"/>
      <c r="O21" s="14"/>
      <c r="P21" s="14"/>
      <c r="Q21" s="15"/>
      <c r="R21" s="13" t="s">
        <v>930</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30000</v>
      </c>
    </row>
    <row r="27" spans="1:29" x14ac:dyDescent="0.25">
      <c r="B27" s="23">
        <v>215</v>
      </c>
      <c r="C27" s="23" t="s">
        <v>52</v>
      </c>
      <c r="AC27" s="24">
        <v>40000</v>
      </c>
    </row>
    <row r="28" spans="1:29" x14ac:dyDescent="0.25">
      <c r="B28" s="23">
        <v>216</v>
      </c>
      <c r="C28" s="23" t="s">
        <v>53</v>
      </c>
      <c r="AC28" s="29">
        <v>47500</v>
      </c>
    </row>
    <row r="29" spans="1:29" x14ac:dyDescent="0.25">
      <c r="B29" s="23">
        <v>221</v>
      </c>
      <c r="C29" s="23" t="s">
        <v>66</v>
      </c>
      <c r="AC29" s="115">
        <v>30000</v>
      </c>
    </row>
    <row r="30" spans="1:29" x14ac:dyDescent="0.25">
      <c r="B30" s="11">
        <v>248</v>
      </c>
      <c r="C30" s="11" t="s">
        <v>68</v>
      </c>
      <c r="AC30" s="24">
        <v>10000</v>
      </c>
    </row>
    <row r="31" spans="1:29" x14ac:dyDescent="0.25">
      <c r="B31" s="11">
        <v>271</v>
      </c>
      <c r="C31" s="23" t="s">
        <v>107</v>
      </c>
      <c r="AC31" s="24">
        <v>20000</v>
      </c>
    </row>
    <row r="32" spans="1:29" x14ac:dyDescent="0.25">
      <c r="B32" s="23">
        <v>296</v>
      </c>
      <c r="C32" s="23" t="s">
        <v>54</v>
      </c>
      <c r="AC32" s="24">
        <v>50000</v>
      </c>
    </row>
    <row r="33" spans="2:29" x14ac:dyDescent="0.25">
      <c r="B33" s="23">
        <v>298</v>
      </c>
      <c r="C33" s="23" t="s">
        <v>169</v>
      </c>
      <c r="AC33" s="24">
        <v>50000</v>
      </c>
    </row>
    <row r="34" spans="2:29" s="61" customFormat="1" ht="15" customHeight="1" x14ac:dyDescent="0.25">
      <c r="B34" s="11">
        <v>336</v>
      </c>
      <c r="C34" s="11" t="s">
        <v>126</v>
      </c>
      <c r="D34"/>
      <c r="E34"/>
      <c r="F34"/>
      <c r="G34"/>
      <c r="H34"/>
      <c r="I34"/>
      <c r="J34"/>
      <c r="K34"/>
      <c r="L34"/>
      <c r="M34"/>
      <c r="N34"/>
      <c r="O34"/>
      <c r="P34"/>
      <c r="Q34" s="2"/>
      <c r="R34"/>
      <c r="S34"/>
      <c r="T34"/>
      <c r="U34"/>
      <c r="V34"/>
      <c r="W34"/>
      <c r="X34"/>
      <c r="Y34"/>
      <c r="Z34"/>
      <c r="AA34"/>
      <c r="AB34"/>
      <c r="AC34" s="24">
        <v>200000</v>
      </c>
    </row>
    <row r="35" spans="2:29" x14ac:dyDescent="0.25">
      <c r="B35" s="11">
        <v>351</v>
      </c>
      <c r="C35" s="11" t="s">
        <v>73</v>
      </c>
      <c r="AC35" s="24">
        <v>15000</v>
      </c>
    </row>
    <row r="36" spans="2:29" x14ac:dyDescent="0.25">
      <c r="B36" s="11">
        <v>355</v>
      </c>
      <c r="C36" s="11" t="s">
        <v>55</v>
      </c>
      <c r="AC36" s="24">
        <v>10000</v>
      </c>
    </row>
    <row r="37" spans="2:29" x14ac:dyDescent="0.25">
      <c r="B37" s="23">
        <v>361</v>
      </c>
      <c r="C37" s="23" t="s">
        <v>125</v>
      </c>
      <c r="AC37" s="24">
        <v>320000</v>
      </c>
    </row>
    <row r="38" spans="2:29" x14ac:dyDescent="0.25">
      <c r="B38" s="11">
        <v>366</v>
      </c>
      <c r="C38" s="11" t="s">
        <v>124</v>
      </c>
      <c r="AC38" s="24">
        <v>60000</v>
      </c>
    </row>
    <row r="39" spans="2:29" x14ac:dyDescent="0.25">
      <c r="B39" s="11">
        <v>372</v>
      </c>
      <c r="C39" s="11" t="s">
        <v>20</v>
      </c>
      <c r="AC39" s="24">
        <v>10000</v>
      </c>
    </row>
    <row r="40" spans="2:29" x14ac:dyDescent="0.25">
      <c r="B40" s="11">
        <v>375</v>
      </c>
      <c r="C40" s="11" t="s">
        <v>21</v>
      </c>
      <c r="AC40" s="24">
        <v>5000</v>
      </c>
    </row>
    <row r="41" spans="2:29" x14ac:dyDescent="0.25">
      <c r="B41" s="11">
        <v>382</v>
      </c>
      <c r="C41" s="11" t="s">
        <v>113</v>
      </c>
      <c r="AC41" s="24">
        <v>1000000</v>
      </c>
    </row>
    <row r="42" spans="2:29" x14ac:dyDescent="0.25">
      <c r="B42" s="11">
        <v>383</v>
      </c>
      <c r="C42" s="11" t="s">
        <v>114</v>
      </c>
      <c r="AC42" s="24">
        <v>220000</v>
      </c>
    </row>
    <row r="44" spans="2:29" x14ac:dyDescent="0.25">
      <c r="B44" s="11"/>
      <c r="C44" s="11"/>
      <c r="AC44" s="24"/>
    </row>
    <row r="45" spans="2:29" x14ac:dyDescent="0.25">
      <c r="AA45" s="25"/>
      <c r="AB45" s="26" t="s">
        <v>27</v>
      </c>
      <c r="AC45" s="27">
        <f>SUM(AC26:AC42)</f>
        <v>2117500</v>
      </c>
    </row>
    <row r="46" spans="2:29" x14ac:dyDescent="0.25">
      <c r="X46" s="28"/>
      <c r="Y46" s="28"/>
      <c r="Z46" s="28"/>
      <c r="AA46" s="28"/>
      <c r="AB46" s="28"/>
      <c r="AC46" s="29"/>
    </row>
    <row r="47" spans="2:29" x14ac:dyDescent="0.25">
      <c r="AC47" s="29"/>
    </row>
    <row r="48" spans="2:29" x14ac:dyDescent="0.25">
      <c r="B48" s="5"/>
      <c r="C48" s="5"/>
      <c r="D48" s="5"/>
      <c r="E48" s="5"/>
      <c r="F48" s="5"/>
      <c r="G48" s="5"/>
      <c r="H48" s="5"/>
      <c r="I48" s="5"/>
      <c r="J48" s="5"/>
      <c r="K48" s="5"/>
      <c r="L48" s="5"/>
      <c r="M48" s="5"/>
      <c r="N48" s="5"/>
      <c r="O48" s="5"/>
      <c r="P48" s="5"/>
      <c r="Q48" s="6"/>
      <c r="R48" s="5"/>
      <c r="S48" s="5"/>
      <c r="T48" s="5"/>
      <c r="U48" s="5"/>
      <c r="V48" s="5"/>
      <c r="W48" s="5"/>
      <c r="X48" s="5"/>
      <c r="Y48" s="5"/>
      <c r="Z48" s="5"/>
      <c r="AA48" s="5"/>
      <c r="AB48" s="5"/>
      <c r="AC48" s="30"/>
    </row>
    <row r="49" spans="2:29" x14ac:dyDescent="0.25">
      <c r="AC49" s="24"/>
    </row>
    <row r="50" spans="2:29" x14ac:dyDescent="0.25">
      <c r="B50" s="19" t="s">
        <v>28</v>
      </c>
      <c r="C50" s="25"/>
      <c r="D50" s="25"/>
      <c r="R50" s="19" t="s">
        <v>29</v>
      </c>
      <c r="S50" s="25"/>
      <c r="T50" s="25"/>
      <c r="AC50" s="24"/>
    </row>
    <row r="51" spans="2:29" x14ac:dyDescent="0.25">
      <c r="B51" s="40" t="s">
        <v>931</v>
      </c>
      <c r="R51" s="40" t="s">
        <v>932</v>
      </c>
      <c r="AC51" s="24"/>
    </row>
    <row r="52" spans="2:29" x14ac:dyDescent="0.25">
      <c r="AC52" s="24"/>
    </row>
    <row r="53" spans="2:29" x14ac:dyDescent="0.25">
      <c r="B53" s="19" t="s">
        <v>30</v>
      </c>
      <c r="C53" s="25"/>
      <c r="D53" s="25"/>
      <c r="AC53" s="24"/>
    </row>
    <row r="54" spans="2:29" x14ac:dyDescent="0.25">
      <c r="B54">
        <v>0</v>
      </c>
      <c r="AC54" s="24"/>
    </row>
    <row r="55" spans="2:29" x14ac:dyDescent="0.25">
      <c r="AC55" s="24"/>
    </row>
    <row r="56" spans="2:29" x14ac:dyDescent="0.25">
      <c r="B56" s="19" t="s">
        <v>31</v>
      </c>
      <c r="C56" s="25"/>
      <c r="D56" s="25"/>
      <c r="AC56" s="24"/>
    </row>
    <row r="57" spans="2:29" x14ac:dyDescent="0.25">
      <c r="B57" s="139">
        <v>5000</v>
      </c>
      <c r="C57" s="139"/>
      <c r="D57" t="s">
        <v>80</v>
      </c>
      <c r="AC57" s="24"/>
    </row>
    <row r="58" spans="2:29" x14ac:dyDescent="0.25">
      <c r="AC58" s="24"/>
    </row>
    <row r="59" spans="2:29" x14ac:dyDescent="0.25">
      <c r="B59" s="5"/>
      <c r="C59" s="5"/>
      <c r="D59" s="5"/>
      <c r="E59" s="5"/>
      <c r="F59" s="5"/>
      <c r="G59" s="5"/>
      <c r="H59" s="5"/>
      <c r="I59" s="5"/>
      <c r="J59" s="5"/>
      <c r="K59" s="5"/>
      <c r="L59" s="5"/>
      <c r="M59" s="5"/>
      <c r="N59" s="5"/>
      <c r="O59" s="5"/>
      <c r="P59" s="5"/>
      <c r="Q59" s="6"/>
      <c r="R59" s="5"/>
      <c r="S59" s="5"/>
      <c r="T59" s="5"/>
      <c r="U59" s="5"/>
      <c r="V59" s="5"/>
      <c r="W59" s="5"/>
      <c r="X59" s="5"/>
      <c r="Y59" s="5"/>
      <c r="Z59" s="5"/>
      <c r="AA59" s="5"/>
      <c r="AB59" s="5"/>
      <c r="AC59" s="30"/>
    </row>
    <row r="60" spans="2:29" x14ac:dyDescent="0.25">
      <c r="AC60" s="24"/>
    </row>
    <row r="61" spans="2:29" x14ac:dyDescent="0.25">
      <c r="B61" s="19" t="s">
        <v>32</v>
      </c>
      <c r="C61" s="25"/>
      <c r="D61" s="25"/>
      <c r="E61" s="25"/>
      <c r="AC61" s="24"/>
    </row>
    <row r="62" spans="2:29" x14ac:dyDescent="0.25">
      <c r="AC62" s="24"/>
    </row>
    <row r="63" spans="2:29" x14ac:dyDescent="0.25">
      <c r="AC63" s="24"/>
    </row>
    <row r="64" spans="2:29" x14ac:dyDescent="0.25">
      <c r="B64" s="19" t="s">
        <v>33</v>
      </c>
      <c r="C64" s="25"/>
      <c r="G64" s="19" t="s">
        <v>34</v>
      </c>
      <c r="H64" s="25"/>
      <c r="L64" s="19" t="s">
        <v>35</v>
      </c>
      <c r="M64" s="25"/>
      <c r="Q64" s="19" t="s">
        <v>36</v>
      </c>
      <c r="R64" s="25"/>
      <c r="U64" s="19" t="s">
        <v>37</v>
      </c>
      <c r="V64" s="25"/>
      <c r="Z64" s="19" t="s">
        <v>38</v>
      </c>
      <c r="AA64" s="25"/>
      <c r="AC64" s="24"/>
    </row>
    <row r="65" spans="2:29" x14ac:dyDescent="0.25">
      <c r="B65">
        <v>400</v>
      </c>
      <c r="G65">
        <v>400</v>
      </c>
      <c r="L65">
        <v>400</v>
      </c>
      <c r="Q65">
        <v>400</v>
      </c>
      <c r="R65" s="2"/>
      <c r="U65">
        <v>400</v>
      </c>
      <c r="Z65">
        <v>400</v>
      </c>
      <c r="AC65" s="24"/>
    </row>
    <row r="66" spans="2:29" x14ac:dyDescent="0.25">
      <c r="Q66"/>
      <c r="AC66" s="24"/>
    </row>
    <row r="67" spans="2:29" x14ac:dyDescent="0.25">
      <c r="B67" s="19" t="s">
        <v>39</v>
      </c>
      <c r="C67" s="25"/>
      <c r="G67" s="19" t="s">
        <v>40</v>
      </c>
      <c r="H67" s="25"/>
      <c r="L67" s="19" t="s">
        <v>41</v>
      </c>
      <c r="M67" s="25"/>
      <c r="N67" s="25"/>
      <c r="Q67" s="19" t="s">
        <v>42</v>
      </c>
      <c r="R67" s="25"/>
      <c r="U67" s="19" t="s">
        <v>43</v>
      </c>
      <c r="V67" s="25"/>
      <c r="W67" s="25"/>
      <c r="Z67" s="19" t="s">
        <v>44</v>
      </c>
      <c r="AA67" s="25"/>
      <c r="AB67" s="25"/>
      <c r="AC67" s="24"/>
    </row>
    <row r="68" spans="2:29" x14ac:dyDescent="0.25">
      <c r="B68">
        <v>400</v>
      </c>
      <c r="G68">
        <v>400</v>
      </c>
      <c r="L68">
        <v>400</v>
      </c>
      <c r="Q68">
        <v>400</v>
      </c>
      <c r="U68">
        <v>400</v>
      </c>
      <c r="Z68">
        <v>600</v>
      </c>
      <c r="AC68" s="24"/>
    </row>
    <row r="69" spans="2:29" x14ac:dyDescent="0.25">
      <c r="AC69" s="24"/>
    </row>
    <row r="70" spans="2:29" x14ac:dyDescent="0.25">
      <c r="B70" s="5"/>
      <c r="C70" s="5"/>
      <c r="D70" s="5"/>
      <c r="E70" s="5"/>
      <c r="F70" s="5"/>
      <c r="G70" s="5"/>
      <c r="H70" s="5"/>
      <c r="I70" s="5"/>
      <c r="J70" s="5"/>
      <c r="K70" s="5"/>
      <c r="L70" s="5"/>
      <c r="M70" s="5"/>
      <c r="N70" s="5"/>
      <c r="O70" s="5"/>
      <c r="P70" s="5"/>
      <c r="Q70" s="6"/>
      <c r="R70" s="5"/>
      <c r="S70" s="5"/>
      <c r="T70" s="5"/>
      <c r="U70" s="5"/>
      <c r="V70" s="5"/>
      <c r="W70" s="5"/>
      <c r="X70" s="5"/>
      <c r="Y70" s="5"/>
      <c r="Z70" s="5"/>
      <c r="AA70" s="5"/>
      <c r="AB70" s="5"/>
      <c r="AC70" s="30"/>
    </row>
    <row r="71" spans="2:29" x14ac:dyDescent="0.25">
      <c r="AC71" s="24"/>
    </row>
    <row r="72" spans="2:29" x14ac:dyDescent="0.25">
      <c r="B72" s="19" t="s">
        <v>28</v>
      </c>
      <c r="C72" s="25"/>
      <c r="D72" s="25"/>
      <c r="R72" s="19" t="s">
        <v>29</v>
      </c>
      <c r="S72" s="25"/>
      <c r="T72" s="25"/>
      <c r="AC72" s="24"/>
    </row>
    <row r="73" spans="2:29" x14ac:dyDescent="0.25">
      <c r="B73" s="40" t="s">
        <v>933</v>
      </c>
      <c r="R73" s="40" t="s">
        <v>934</v>
      </c>
      <c r="AC73" s="24"/>
    </row>
    <row r="74" spans="2:29" x14ac:dyDescent="0.25">
      <c r="AC74" s="24"/>
    </row>
    <row r="75" spans="2:29" x14ac:dyDescent="0.25">
      <c r="B75" s="19" t="s">
        <v>30</v>
      </c>
      <c r="C75" s="25"/>
      <c r="D75" s="25"/>
      <c r="AC75" s="24"/>
    </row>
    <row r="76" spans="2:29" x14ac:dyDescent="0.25">
      <c r="B76">
        <v>0</v>
      </c>
      <c r="AC76" s="24"/>
    </row>
    <row r="77" spans="2:29" x14ac:dyDescent="0.25">
      <c r="AC77" s="24"/>
    </row>
    <row r="78" spans="2:29" x14ac:dyDescent="0.25">
      <c r="B78" s="19" t="s">
        <v>31</v>
      </c>
      <c r="C78" s="25"/>
      <c r="D78" s="25"/>
      <c r="AC78" s="24"/>
    </row>
    <row r="79" spans="2:29" x14ac:dyDescent="0.25">
      <c r="B79">
        <v>720</v>
      </c>
      <c r="C79" t="s">
        <v>80</v>
      </c>
      <c r="AC79" s="24"/>
    </row>
    <row r="80" spans="2:29" x14ac:dyDescent="0.25">
      <c r="AC80" s="24"/>
    </row>
    <row r="81" spans="2:29" x14ac:dyDescent="0.25">
      <c r="B81" s="5"/>
      <c r="C81" s="5"/>
      <c r="D81" s="5"/>
      <c r="E81" s="5"/>
      <c r="F81" s="5"/>
      <c r="G81" s="5"/>
      <c r="H81" s="5"/>
      <c r="I81" s="5"/>
      <c r="J81" s="5"/>
      <c r="K81" s="5"/>
      <c r="L81" s="5"/>
      <c r="M81" s="5"/>
      <c r="N81" s="5"/>
      <c r="O81" s="5"/>
      <c r="P81" s="5"/>
      <c r="Q81" s="6"/>
      <c r="R81" s="5"/>
      <c r="S81" s="5"/>
      <c r="T81" s="5"/>
      <c r="U81" s="5"/>
      <c r="V81" s="5"/>
      <c r="W81" s="5"/>
      <c r="X81" s="5"/>
      <c r="Y81" s="5"/>
      <c r="Z81" s="5"/>
      <c r="AA81" s="5"/>
      <c r="AB81" s="5"/>
      <c r="AC81" s="30"/>
    </row>
    <row r="82" spans="2:29" x14ac:dyDescent="0.25">
      <c r="AC82" s="24"/>
    </row>
    <row r="83" spans="2:29" x14ac:dyDescent="0.25">
      <c r="B83" s="19" t="s">
        <v>32</v>
      </c>
      <c r="C83" s="25"/>
      <c r="D83" s="25"/>
      <c r="E83" s="25"/>
      <c r="AC83" s="24"/>
    </row>
    <row r="84" spans="2:29" x14ac:dyDescent="0.25">
      <c r="AC84" s="24"/>
    </row>
    <row r="85" spans="2:29" x14ac:dyDescent="0.25">
      <c r="AC85" s="24"/>
    </row>
    <row r="86" spans="2:29" x14ac:dyDescent="0.25">
      <c r="B86" s="19" t="s">
        <v>33</v>
      </c>
      <c r="C86" s="25"/>
      <c r="G86" s="19" t="s">
        <v>34</v>
      </c>
      <c r="H86" s="25"/>
      <c r="L86" s="19" t="s">
        <v>35</v>
      </c>
      <c r="M86" s="25"/>
      <c r="Q86" s="19" t="s">
        <v>36</v>
      </c>
      <c r="R86" s="25"/>
      <c r="U86" s="19" t="s">
        <v>37</v>
      </c>
      <c r="V86" s="25"/>
      <c r="Z86" s="19" t="s">
        <v>38</v>
      </c>
      <c r="AA86" s="25"/>
      <c r="AC86" s="24"/>
    </row>
    <row r="87" spans="2:29" x14ac:dyDescent="0.25">
      <c r="B87">
        <v>60</v>
      </c>
      <c r="G87">
        <v>60</v>
      </c>
      <c r="L87">
        <v>60</v>
      </c>
      <c r="Q87">
        <v>60</v>
      </c>
      <c r="R87" s="2"/>
      <c r="U87">
        <v>60</v>
      </c>
      <c r="Z87">
        <v>60</v>
      </c>
      <c r="AC87" s="24"/>
    </row>
    <row r="88" spans="2:29" x14ac:dyDescent="0.25">
      <c r="Q88"/>
      <c r="AC88" s="24"/>
    </row>
    <row r="89" spans="2:29" x14ac:dyDescent="0.25">
      <c r="B89" s="19" t="s">
        <v>39</v>
      </c>
      <c r="C89" s="25"/>
      <c r="G89" s="19" t="s">
        <v>40</v>
      </c>
      <c r="H89" s="25"/>
      <c r="L89" s="19" t="s">
        <v>41</v>
      </c>
      <c r="M89" s="25"/>
      <c r="N89" s="25"/>
      <c r="Q89" s="19" t="s">
        <v>42</v>
      </c>
      <c r="R89" s="25"/>
      <c r="U89" s="19" t="s">
        <v>43</v>
      </c>
      <c r="V89" s="25"/>
      <c r="W89" s="25"/>
      <c r="Z89" s="19" t="s">
        <v>44</v>
      </c>
      <c r="AA89" s="25"/>
      <c r="AB89" s="25"/>
      <c r="AC89" s="24"/>
    </row>
    <row r="90" spans="2:29" x14ac:dyDescent="0.25">
      <c r="B90">
        <v>60</v>
      </c>
      <c r="G90">
        <v>60</v>
      </c>
      <c r="L90">
        <v>60</v>
      </c>
      <c r="Q90">
        <v>60</v>
      </c>
      <c r="U90">
        <v>60</v>
      </c>
      <c r="Z90">
        <v>60</v>
      </c>
      <c r="AC90" s="24"/>
    </row>
  </sheetData>
  <mergeCells count="3">
    <mergeCell ref="B12:AC12"/>
    <mergeCell ref="B15:AC15"/>
    <mergeCell ref="B57:C57"/>
  </mergeCells>
  <printOptions horizontalCentered="1"/>
  <pageMargins left="0.19685039370078741" right="0.19685039370078741" top="0.19685039370078741" bottom="0.19685039370078741" header="0.31496062992125984" footer="0.31496062992125984"/>
  <pageSetup scale="85"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3"/>
  <dimension ref="A2:AC82"/>
  <sheetViews>
    <sheetView workbookViewId="0">
      <selection activeCell="AC26" sqref="AC26"/>
    </sheetView>
  </sheetViews>
  <sheetFormatPr baseColWidth="10" defaultColWidth="3.7109375" defaultRowHeight="15" x14ac:dyDescent="0.25"/>
  <cols>
    <col min="2" max="2" width="4" bestFit="1" customWidth="1"/>
    <col min="16" max="16" width="2.28515625" customWidth="1"/>
    <col min="17" max="17" width="3.7109375" style="2"/>
    <col min="29" max="29" width="16.28515625" style="24" bestFit="1" customWidth="1"/>
  </cols>
  <sheetData>
    <row r="2" spans="1:29" ht="18.75" x14ac:dyDescent="0.3">
      <c r="B2" s="1" t="s">
        <v>0</v>
      </c>
    </row>
    <row r="3" spans="1:29" ht="15.75" x14ac:dyDescent="0.25">
      <c r="B3" s="3" t="s">
        <v>935</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13" t="s">
        <v>936</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x14ac:dyDescent="0.25">
      <c r="B12" s="13" t="s">
        <v>937</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65"/>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x14ac:dyDescent="0.25">
      <c r="B15" s="13" t="s">
        <v>938</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65"/>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15.75" x14ac:dyDescent="0.25">
      <c r="B18" s="13" t="s">
        <v>939</v>
      </c>
      <c r="C18" s="14"/>
      <c r="D18" s="14"/>
      <c r="E18" s="14"/>
      <c r="F18" s="14"/>
      <c r="G18" s="14"/>
      <c r="H18" s="14"/>
      <c r="I18" s="14"/>
      <c r="J18" s="14"/>
      <c r="K18" s="14"/>
      <c r="L18" s="14"/>
      <c r="M18" s="14"/>
      <c r="N18" s="14"/>
      <c r="O18" s="14"/>
      <c r="P18" s="14"/>
      <c r="Q18" s="15"/>
      <c r="R18" s="13" t="s">
        <v>919</v>
      </c>
      <c r="S18" s="14"/>
      <c r="T18" s="12"/>
      <c r="U18" s="12"/>
      <c r="V18" s="12"/>
      <c r="W18" s="12"/>
      <c r="X18" s="12"/>
      <c r="Y18" s="12"/>
      <c r="Z18" s="12"/>
      <c r="AA18" s="12"/>
      <c r="AB18" s="7"/>
      <c r="AC18" s="65"/>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15.75" x14ac:dyDescent="0.25">
      <c r="B21" s="13" t="s">
        <v>920</v>
      </c>
      <c r="C21" s="14"/>
      <c r="D21" s="14"/>
      <c r="E21" s="14"/>
      <c r="F21" s="14"/>
      <c r="G21" s="14"/>
      <c r="H21" s="14"/>
      <c r="I21" s="14"/>
      <c r="J21" s="14"/>
      <c r="K21" s="14"/>
      <c r="L21" s="14"/>
      <c r="M21" s="14"/>
      <c r="N21" s="14"/>
      <c r="O21" s="14"/>
      <c r="P21" s="14"/>
      <c r="Q21" s="15"/>
      <c r="R21" s="13" t="s">
        <v>940</v>
      </c>
      <c r="S21" s="14"/>
      <c r="T21" s="12"/>
      <c r="U21" s="12"/>
      <c r="V21" s="12"/>
      <c r="W21" s="12"/>
      <c r="X21" s="12"/>
      <c r="Y21" s="12"/>
      <c r="Z21" s="12"/>
      <c r="AA21" s="12"/>
      <c r="AB21" s="7"/>
      <c r="AC21" s="65"/>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211</v>
      </c>
      <c r="C26" s="23" t="s">
        <v>17</v>
      </c>
      <c r="AC26" s="24">
        <v>10000</v>
      </c>
    </row>
    <row r="27" spans="1:29" x14ac:dyDescent="0.25">
      <c r="B27" s="23">
        <v>214</v>
      </c>
      <c r="C27" s="23" t="s">
        <v>65</v>
      </c>
      <c r="AC27" s="24">
        <v>5000</v>
      </c>
    </row>
    <row r="28" spans="1:29" x14ac:dyDescent="0.25">
      <c r="B28" s="23">
        <v>215</v>
      </c>
      <c r="C28" s="23" t="s">
        <v>52</v>
      </c>
      <c r="AC28" s="24">
        <v>5000</v>
      </c>
    </row>
    <row r="29" spans="1:29" x14ac:dyDescent="0.25">
      <c r="B29" s="23">
        <v>221</v>
      </c>
      <c r="C29" s="23" t="s">
        <v>66</v>
      </c>
      <c r="AC29" s="24">
        <v>1000</v>
      </c>
    </row>
    <row r="30" spans="1:29" x14ac:dyDescent="0.25">
      <c r="B30" s="23">
        <v>361</v>
      </c>
      <c r="C30" s="23" t="s">
        <v>125</v>
      </c>
      <c r="AC30" s="24">
        <v>10000</v>
      </c>
    </row>
    <row r="31" spans="1:29" x14ac:dyDescent="0.25">
      <c r="B31" s="11">
        <v>363</v>
      </c>
      <c r="C31" s="11" t="s">
        <v>112</v>
      </c>
      <c r="AC31" s="24">
        <v>10000</v>
      </c>
    </row>
    <row r="32" spans="1:29" x14ac:dyDescent="0.25">
      <c r="B32" s="11">
        <v>382</v>
      </c>
      <c r="C32" s="11" t="s">
        <v>113</v>
      </c>
      <c r="AC32" s="24">
        <v>50000</v>
      </c>
    </row>
    <row r="34" spans="2:29" x14ac:dyDescent="0.25">
      <c r="AA34" s="25"/>
      <c r="AB34" s="26" t="s">
        <v>27</v>
      </c>
      <c r="AC34" s="68">
        <f>SUM(AC26:AC32)</f>
        <v>91000</v>
      </c>
    </row>
    <row r="35" spans="2:29" x14ac:dyDescent="0.25">
      <c r="X35" s="28"/>
      <c r="Y35" s="28"/>
      <c r="Z35" s="28"/>
      <c r="AA35" s="28"/>
      <c r="AB35" s="28"/>
    </row>
    <row r="37" spans="2:29" x14ac:dyDescent="0.25">
      <c r="B37" s="5"/>
      <c r="C37" s="5"/>
      <c r="D37" s="5"/>
      <c r="E37" s="5"/>
      <c r="F37" s="5"/>
      <c r="G37" s="5"/>
      <c r="H37" s="5"/>
      <c r="I37" s="5"/>
      <c r="J37" s="5"/>
      <c r="K37" s="5"/>
      <c r="L37" s="5"/>
      <c r="M37" s="5"/>
      <c r="N37" s="5"/>
      <c r="O37" s="5"/>
      <c r="P37" s="5"/>
      <c r="Q37" s="6"/>
      <c r="R37" s="5"/>
      <c r="S37" s="5"/>
      <c r="T37" s="5"/>
      <c r="U37" s="5"/>
      <c r="V37" s="5"/>
      <c r="W37" s="5"/>
      <c r="X37" s="5"/>
      <c r="Y37" s="5"/>
      <c r="Z37" s="5"/>
      <c r="AA37" s="5"/>
      <c r="AB37" s="5"/>
      <c r="AC37" s="30"/>
    </row>
    <row r="39" spans="2:29" x14ac:dyDescent="0.25">
      <c r="B39" s="19" t="s">
        <v>28</v>
      </c>
      <c r="C39" s="25"/>
      <c r="D39" s="25"/>
      <c r="R39" s="19" t="s">
        <v>29</v>
      </c>
      <c r="S39" s="25"/>
      <c r="T39" s="25"/>
    </row>
    <row r="40" spans="2:29" x14ac:dyDescent="0.25">
      <c r="B40" s="40" t="s">
        <v>941</v>
      </c>
      <c r="R40" s="40" t="s">
        <v>942</v>
      </c>
    </row>
    <row r="42" spans="2:29" x14ac:dyDescent="0.25">
      <c r="B42" s="19" t="s">
        <v>30</v>
      </c>
      <c r="C42" s="25"/>
      <c r="D42" s="25"/>
    </row>
    <row r="43" spans="2:29" x14ac:dyDescent="0.25">
      <c r="B43">
        <v>0</v>
      </c>
    </row>
    <row r="45" spans="2:29" x14ac:dyDescent="0.25">
      <c r="B45" s="19" t="s">
        <v>31</v>
      </c>
      <c r="C45" s="25"/>
      <c r="D45" s="25"/>
    </row>
    <row r="46" spans="2:29" x14ac:dyDescent="0.25">
      <c r="B46">
        <v>700</v>
      </c>
      <c r="C46" t="s">
        <v>80</v>
      </c>
    </row>
    <row r="48" spans="2:29" x14ac:dyDescent="0.25">
      <c r="B48" s="5"/>
      <c r="C48" s="5"/>
      <c r="D48" s="5"/>
      <c r="E48" s="5"/>
      <c r="F48" s="5"/>
      <c r="G48" s="5"/>
      <c r="H48" s="5"/>
      <c r="I48" s="5"/>
      <c r="J48" s="5"/>
      <c r="K48" s="5"/>
      <c r="L48" s="5"/>
      <c r="M48" s="5"/>
      <c r="N48" s="5"/>
      <c r="O48" s="5"/>
      <c r="P48" s="5"/>
      <c r="Q48" s="6"/>
      <c r="R48" s="5"/>
      <c r="S48" s="5"/>
      <c r="T48" s="5"/>
      <c r="U48" s="5"/>
      <c r="V48" s="5"/>
      <c r="W48" s="5"/>
      <c r="X48" s="5"/>
      <c r="Y48" s="5"/>
      <c r="Z48" s="5"/>
      <c r="AA48" s="5"/>
      <c r="AB48" s="5"/>
      <c r="AC48" s="30"/>
    </row>
    <row r="50" spans="2:29" x14ac:dyDescent="0.25">
      <c r="B50" s="19" t="s">
        <v>32</v>
      </c>
      <c r="C50" s="25"/>
      <c r="D50" s="25"/>
      <c r="E50" s="25"/>
    </row>
    <row r="53" spans="2:29" x14ac:dyDescent="0.25">
      <c r="B53" s="19" t="s">
        <v>33</v>
      </c>
      <c r="C53" s="25"/>
      <c r="G53" s="19" t="s">
        <v>34</v>
      </c>
      <c r="H53" s="25"/>
      <c r="L53" s="19" t="s">
        <v>35</v>
      </c>
      <c r="M53" s="25"/>
      <c r="Q53" s="19" t="s">
        <v>36</v>
      </c>
      <c r="R53" s="25"/>
      <c r="U53" s="19" t="s">
        <v>37</v>
      </c>
      <c r="V53" s="25"/>
      <c r="Z53" s="19" t="s">
        <v>38</v>
      </c>
      <c r="AA53" s="25"/>
    </row>
    <row r="54" spans="2:29" x14ac:dyDescent="0.25">
      <c r="B54">
        <v>50</v>
      </c>
      <c r="G54">
        <v>50</v>
      </c>
      <c r="L54">
        <v>50</v>
      </c>
      <c r="Q54">
        <v>50</v>
      </c>
      <c r="R54" s="2"/>
      <c r="U54">
        <v>50</v>
      </c>
      <c r="Z54">
        <v>70</v>
      </c>
    </row>
    <row r="55" spans="2:29" x14ac:dyDescent="0.25">
      <c r="Q55"/>
    </row>
    <row r="56" spans="2:29" x14ac:dyDescent="0.25">
      <c r="B56" s="19" t="s">
        <v>39</v>
      </c>
      <c r="C56" s="25"/>
      <c r="G56" s="19" t="s">
        <v>40</v>
      </c>
      <c r="H56" s="25"/>
      <c r="L56" s="19" t="s">
        <v>41</v>
      </c>
      <c r="M56" s="25"/>
      <c r="N56" s="25"/>
      <c r="Q56" s="19" t="s">
        <v>42</v>
      </c>
      <c r="R56" s="25"/>
      <c r="U56" s="19" t="s">
        <v>43</v>
      </c>
      <c r="V56" s="25"/>
      <c r="W56" s="25"/>
      <c r="Z56" s="19" t="s">
        <v>44</v>
      </c>
      <c r="AA56" s="25"/>
      <c r="AB56" s="25"/>
    </row>
    <row r="57" spans="2:29" x14ac:dyDescent="0.25">
      <c r="B57">
        <v>70</v>
      </c>
      <c r="G57">
        <v>70</v>
      </c>
      <c r="L57">
        <v>70</v>
      </c>
      <c r="Q57">
        <v>170</v>
      </c>
      <c r="U57" t="s">
        <v>80</v>
      </c>
      <c r="Z57" t="s">
        <v>80</v>
      </c>
    </row>
    <row r="62" spans="2:29" x14ac:dyDescent="0.25">
      <c r="B62" s="5"/>
      <c r="C62" s="5"/>
      <c r="D62" s="5"/>
      <c r="E62" s="5"/>
      <c r="F62" s="5"/>
      <c r="G62" s="5"/>
      <c r="H62" s="5"/>
      <c r="I62" s="5"/>
      <c r="J62" s="5"/>
      <c r="K62" s="5"/>
      <c r="L62" s="5"/>
      <c r="M62" s="5"/>
      <c r="N62" s="5"/>
      <c r="O62" s="5"/>
      <c r="P62" s="5"/>
      <c r="Q62" s="6"/>
      <c r="R62" s="5"/>
      <c r="S62" s="5"/>
      <c r="T62" s="5"/>
      <c r="U62" s="5"/>
      <c r="V62" s="5"/>
      <c r="W62" s="5"/>
      <c r="X62" s="5"/>
      <c r="Y62" s="5"/>
      <c r="Z62" s="5"/>
      <c r="AA62" s="5"/>
      <c r="AB62" s="5"/>
      <c r="AC62" s="30"/>
    </row>
    <row r="64" spans="2:29" x14ac:dyDescent="0.25">
      <c r="B64" s="19" t="s">
        <v>28</v>
      </c>
      <c r="C64" s="25"/>
      <c r="D64" s="25"/>
      <c r="R64" s="19" t="s">
        <v>29</v>
      </c>
      <c r="S64" s="25"/>
      <c r="T64" s="25"/>
    </row>
    <row r="65" spans="2:29" x14ac:dyDescent="0.25">
      <c r="B65" s="40" t="s">
        <v>943</v>
      </c>
      <c r="R65" s="40" t="s">
        <v>944</v>
      </c>
    </row>
    <row r="67" spans="2:29" x14ac:dyDescent="0.25">
      <c r="B67" s="19" t="s">
        <v>30</v>
      </c>
      <c r="C67" s="25"/>
      <c r="D67" s="25"/>
    </row>
    <row r="68" spans="2:29" x14ac:dyDescent="0.25">
      <c r="B68">
        <v>0</v>
      </c>
    </row>
    <row r="70" spans="2:29" x14ac:dyDescent="0.25">
      <c r="B70" s="19" t="s">
        <v>31</v>
      </c>
      <c r="C70" s="25"/>
      <c r="D70" s="25"/>
    </row>
    <row r="71" spans="2:29" x14ac:dyDescent="0.25">
      <c r="B71">
        <v>690</v>
      </c>
      <c r="C71" t="s">
        <v>80</v>
      </c>
    </row>
    <row r="73" spans="2:29" x14ac:dyDescent="0.25">
      <c r="B73" s="5"/>
      <c r="C73" s="5"/>
      <c r="D73" s="5"/>
      <c r="E73" s="5"/>
      <c r="F73" s="5"/>
      <c r="G73" s="5"/>
      <c r="H73" s="5"/>
      <c r="I73" s="5"/>
      <c r="J73" s="5"/>
      <c r="K73" s="5"/>
      <c r="L73" s="5"/>
      <c r="M73" s="5"/>
      <c r="N73" s="5"/>
      <c r="O73" s="5"/>
      <c r="P73" s="5"/>
      <c r="Q73" s="6"/>
      <c r="R73" s="5"/>
      <c r="S73" s="5"/>
      <c r="T73" s="5"/>
      <c r="U73" s="5"/>
      <c r="V73" s="5"/>
      <c r="W73" s="5"/>
      <c r="X73" s="5"/>
      <c r="Y73" s="5"/>
      <c r="Z73" s="5"/>
      <c r="AA73" s="5"/>
      <c r="AB73" s="5"/>
      <c r="AC73" s="30"/>
    </row>
    <row r="75" spans="2:29" x14ac:dyDescent="0.25">
      <c r="B75" s="19" t="s">
        <v>32</v>
      </c>
      <c r="C75" s="25"/>
      <c r="D75" s="25"/>
      <c r="E75" s="25"/>
    </row>
    <row r="78" spans="2:29" x14ac:dyDescent="0.25">
      <c r="B78" s="19" t="s">
        <v>33</v>
      </c>
      <c r="C78" s="25"/>
      <c r="G78" s="19" t="s">
        <v>34</v>
      </c>
      <c r="H78" s="25"/>
      <c r="L78" s="19" t="s">
        <v>35</v>
      </c>
      <c r="M78" s="25"/>
      <c r="Q78" s="19" t="s">
        <v>36</v>
      </c>
      <c r="R78" s="25"/>
      <c r="U78" s="19" t="s">
        <v>37</v>
      </c>
      <c r="V78" s="25"/>
      <c r="Z78" s="19" t="s">
        <v>38</v>
      </c>
      <c r="AA78" s="25"/>
    </row>
    <row r="79" spans="2:29" x14ac:dyDescent="0.25">
      <c r="B79">
        <v>49</v>
      </c>
      <c r="G79">
        <v>49</v>
      </c>
      <c r="L79">
        <v>49</v>
      </c>
      <c r="Q79">
        <v>49</v>
      </c>
      <c r="R79" s="2"/>
      <c r="U79">
        <v>51</v>
      </c>
      <c r="Z79">
        <v>169</v>
      </c>
    </row>
    <row r="80" spans="2:29" x14ac:dyDescent="0.25">
      <c r="Q80"/>
    </row>
    <row r="81" spans="2:28" x14ac:dyDescent="0.25">
      <c r="B81" s="19" t="s">
        <v>39</v>
      </c>
      <c r="C81" s="25"/>
      <c r="G81" s="19" t="s">
        <v>40</v>
      </c>
      <c r="H81" s="25"/>
      <c r="L81" s="19" t="s">
        <v>41</v>
      </c>
      <c r="M81" s="25"/>
      <c r="N81" s="25"/>
      <c r="Q81" s="19" t="s">
        <v>42</v>
      </c>
      <c r="R81" s="25"/>
      <c r="U81" s="19" t="s">
        <v>43</v>
      </c>
      <c r="V81" s="25"/>
      <c r="W81" s="25"/>
      <c r="Z81" s="19" t="s">
        <v>44</v>
      </c>
      <c r="AA81" s="25"/>
      <c r="AB81" s="25"/>
    </row>
    <row r="82" spans="2:28" x14ac:dyDescent="0.25">
      <c r="B82">
        <v>69</v>
      </c>
      <c r="G82">
        <v>69</v>
      </c>
      <c r="L82">
        <v>69</v>
      </c>
      <c r="Q82">
        <v>169</v>
      </c>
      <c r="U82" t="s">
        <v>80</v>
      </c>
      <c r="Z82" t="s">
        <v>80</v>
      </c>
    </row>
  </sheetData>
  <printOptions horizontalCentered="1"/>
  <pageMargins left="0.19685039370078741" right="0.19685039370078741" top="0.19685039370078741" bottom="0.19685039370078741" header="0.31496062992125984" footer="0.31496062992125984"/>
  <pageSetup scale="85"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8"/>
  <dimension ref="A2:AC57"/>
  <sheetViews>
    <sheetView workbookViewId="0">
      <selection activeCell="L56" sqref="L56"/>
    </sheetView>
  </sheetViews>
  <sheetFormatPr baseColWidth="10" defaultColWidth="3.7109375" defaultRowHeight="15" x14ac:dyDescent="0.25"/>
  <cols>
    <col min="2" max="2" width="4" bestFit="1" customWidth="1"/>
    <col min="15" max="16" width="2.7109375" customWidth="1"/>
    <col min="17" max="17" width="3.7109375" style="2"/>
    <col min="21" max="21" width="4" bestFit="1" customWidth="1"/>
    <col min="26" max="26" width="4" bestFit="1" customWidth="1"/>
    <col min="29" max="29" width="16.28515625" style="24" bestFit="1" customWidth="1"/>
  </cols>
  <sheetData>
    <row r="2" spans="1:29" ht="18.75" x14ac:dyDescent="0.3">
      <c r="B2" s="1" t="s">
        <v>0</v>
      </c>
    </row>
    <row r="3" spans="1:29" x14ac:dyDescent="0.25">
      <c r="B3" s="13" t="s">
        <v>945</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13" t="s">
        <v>945</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ht="34.5" customHeight="1" x14ac:dyDescent="0.25">
      <c r="B12" s="133" t="s">
        <v>946</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x14ac:dyDescent="0.25">
      <c r="B15" s="13" t="s">
        <v>947</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65"/>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15.75" x14ac:dyDescent="0.25">
      <c r="B18" s="13" t="s">
        <v>948</v>
      </c>
      <c r="C18" s="14"/>
      <c r="D18" s="14"/>
      <c r="E18" s="14"/>
      <c r="F18" s="14"/>
      <c r="G18" s="14"/>
      <c r="H18" s="14"/>
      <c r="I18" s="14"/>
      <c r="J18" s="14"/>
      <c r="K18" s="14"/>
      <c r="L18" s="14"/>
      <c r="M18" s="14"/>
      <c r="N18" s="14"/>
      <c r="O18" s="14"/>
      <c r="P18" s="14"/>
      <c r="Q18" s="15"/>
      <c r="R18" s="13" t="s">
        <v>441</v>
      </c>
      <c r="S18" s="14"/>
      <c r="T18" s="12"/>
      <c r="U18" s="12"/>
      <c r="V18" s="12"/>
      <c r="W18" s="12"/>
      <c r="X18" s="12"/>
      <c r="Y18" s="12"/>
      <c r="Z18" s="12"/>
      <c r="AA18" s="12"/>
      <c r="AB18" s="7"/>
      <c r="AC18" s="65"/>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15.75" x14ac:dyDescent="0.25">
      <c r="B21" s="13" t="s">
        <v>382</v>
      </c>
      <c r="C21" s="14"/>
      <c r="D21" s="14"/>
      <c r="E21" s="14"/>
      <c r="F21" s="14"/>
      <c r="G21" s="14"/>
      <c r="H21" s="14"/>
      <c r="I21" s="14"/>
      <c r="J21" s="14"/>
      <c r="K21" s="14"/>
      <c r="L21" s="14"/>
      <c r="M21" s="14"/>
      <c r="N21" s="14"/>
      <c r="O21" s="14"/>
      <c r="P21" s="14"/>
      <c r="Q21" s="15"/>
      <c r="R21" s="13" t="s">
        <v>949</v>
      </c>
      <c r="S21" s="14"/>
      <c r="T21" s="12"/>
      <c r="U21" s="12"/>
      <c r="V21" s="12"/>
      <c r="W21" s="12"/>
      <c r="X21" s="12"/>
      <c r="Y21" s="12"/>
      <c r="Z21" s="12"/>
      <c r="AA21" s="12"/>
      <c r="AB21" s="7"/>
      <c r="AC21" s="65"/>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211</v>
      </c>
      <c r="C26" s="23" t="s">
        <v>17</v>
      </c>
      <c r="AC26" s="24">
        <v>40000</v>
      </c>
    </row>
    <row r="27" spans="1:29" x14ac:dyDescent="0.25">
      <c r="B27" s="23">
        <v>216</v>
      </c>
      <c r="C27" s="23" t="s">
        <v>53</v>
      </c>
      <c r="AC27" s="24">
        <v>80000</v>
      </c>
    </row>
    <row r="28" spans="1:29" x14ac:dyDescent="0.25">
      <c r="B28" s="11">
        <v>249</v>
      </c>
      <c r="C28" s="11" t="s">
        <v>166</v>
      </c>
      <c r="AC28" s="24">
        <v>20000</v>
      </c>
    </row>
    <row r="29" spans="1:29" x14ac:dyDescent="0.25">
      <c r="B29" s="11">
        <v>261</v>
      </c>
      <c r="C29" s="11" t="s">
        <v>18</v>
      </c>
      <c r="AC29" s="24">
        <v>460000</v>
      </c>
    </row>
    <row r="30" spans="1:29" x14ac:dyDescent="0.25">
      <c r="B30" s="11">
        <v>291</v>
      </c>
      <c r="C30" s="23" t="s">
        <v>282</v>
      </c>
      <c r="AC30" s="24">
        <v>20000</v>
      </c>
    </row>
    <row r="31" spans="1:29" x14ac:dyDescent="0.25">
      <c r="B31" s="23">
        <v>292</v>
      </c>
      <c r="C31" s="23" t="s">
        <v>69</v>
      </c>
      <c r="AC31" s="24">
        <v>4000</v>
      </c>
    </row>
    <row r="32" spans="1:29" x14ac:dyDescent="0.25">
      <c r="B32" s="23">
        <v>296</v>
      </c>
      <c r="C32" s="23" t="s">
        <v>54</v>
      </c>
      <c r="AC32" s="24">
        <v>60000</v>
      </c>
    </row>
    <row r="33" spans="2:29" x14ac:dyDescent="0.25">
      <c r="B33" s="11">
        <v>382</v>
      </c>
      <c r="C33" s="11" t="s">
        <v>113</v>
      </c>
      <c r="AC33" s="24">
        <v>400000</v>
      </c>
    </row>
    <row r="34" spans="2:29" x14ac:dyDescent="0.25">
      <c r="B34" s="11">
        <v>511</v>
      </c>
      <c r="C34" s="11" t="s">
        <v>24</v>
      </c>
      <c r="AC34" s="24">
        <v>40000</v>
      </c>
    </row>
    <row r="35" spans="2:29" x14ac:dyDescent="0.25">
      <c r="B35" s="11">
        <v>567</v>
      </c>
      <c r="C35" s="11" t="s">
        <v>235</v>
      </c>
      <c r="AC35" s="24">
        <v>24000</v>
      </c>
    </row>
    <row r="37" spans="2:29" x14ac:dyDescent="0.25">
      <c r="AA37" s="25"/>
      <c r="AB37" s="26" t="s">
        <v>27</v>
      </c>
      <c r="AC37" s="68">
        <f>SUM(AC26:AC35)</f>
        <v>1148000</v>
      </c>
    </row>
    <row r="38" spans="2:29" x14ac:dyDescent="0.25">
      <c r="X38" s="28"/>
      <c r="Y38" s="28"/>
      <c r="Z38" s="28"/>
      <c r="AA38" s="28"/>
      <c r="AB38" s="28"/>
    </row>
    <row r="39" spans="2:29" x14ac:dyDescent="0.25">
      <c r="B39" s="5"/>
      <c r="C39" s="5"/>
      <c r="D39" s="5"/>
      <c r="E39" s="5"/>
      <c r="F39" s="5"/>
      <c r="G39" s="5"/>
      <c r="H39" s="5"/>
      <c r="I39" s="5"/>
      <c r="J39" s="5"/>
      <c r="K39" s="5"/>
      <c r="L39" s="5"/>
      <c r="M39" s="5"/>
      <c r="N39" s="5"/>
      <c r="O39" s="5"/>
      <c r="P39" s="5"/>
      <c r="Q39" s="6"/>
      <c r="R39" s="5"/>
      <c r="S39" s="5"/>
      <c r="T39" s="5"/>
      <c r="U39" s="5"/>
      <c r="V39" s="5"/>
      <c r="W39" s="5"/>
      <c r="X39" s="5"/>
      <c r="Y39" s="5"/>
      <c r="Z39" s="5"/>
      <c r="AA39" s="5"/>
      <c r="AB39" s="5"/>
      <c r="AC39" s="30"/>
    </row>
    <row r="41" spans="2:29" x14ac:dyDescent="0.25">
      <c r="B41" s="19" t="s">
        <v>28</v>
      </c>
      <c r="C41" s="25"/>
      <c r="D41" s="25"/>
      <c r="R41" s="19" t="s">
        <v>29</v>
      </c>
      <c r="S41" s="25"/>
      <c r="T41" s="25"/>
    </row>
    <row r="42" spans="2:29" x14ac:dyDescent="0.25">
      <c r="B42" s="40" t="s">
        <v>950</v>
      </c>
      <c r="R42" s="40" t="s">
        <v>951</v>
      </c>
    </row>
    <row r="44" spans="2:29" x14ac:dyDescent="0.25">
      <c r="B44" s="19" t="s">
        <v>30</v>
      </c>
      <c r="C44" s="25"/>
      <c r="D44" s="25"/>
    </row>
    <row r="45" spans="2:29" x14ac:dyDescent="0.25">
      <c r="B45">
        <v>0</v>
      </c>
    </row>
    <row r="47" spans="2:29" x14ac:dyDescent="0.25">
      <c r="B47" s="19" t="s">
        <v>31</v>
      </c>
      <c r="C47" s="25"/>
      <c r="D47" s="25"/>
    </row>
    <row r="48" spans="2:29" x14ac:dyDescent="0.25">
      <c r="B48" s="139">
        <v>5000</v>
      </c>
      <c r="C48" s="139"/>
    </row>
    <row r="49" spans="2:29" x14ac:dyDescent="0.25">
      <c r="B49" s="5"/>
      <c r="C49" s="5"/>
      <c r="D49" s="5"/>
      <c r="E49" s="5"/>
      <c r="F49" s="5"/>
      <c r="G49" s="5"/>
      <c r="H49" s="5"/>
      <c r="I49" s="5"/>
      <c r="J49" s="5"/>
      <c r="K49" s="5"/>
      <c r="L49" s="5"/>
      <c r="M49" s="5"/>
      <c r="N49" s="5"/>
      <c r="O49" s="5"/>
      <c r="P49" s="5"/>
      <c r="Q49" s="6"/>
      <c r="R49" s="5"/>
      <c r="S49" s="5"/>
      <c r="T49" s="5"/>
      <c r="U49" s="5"/>
      <c r="V49" s="5"/>
      <c r="W49" s="5"/>
      <c r="X49" s="5"/>
      <c r="Y49" s="5"/>
      <c r="Z49" s="5"/>
      <c r="AA49" s="5"/>
      <c r="AB49" s="5"/>
      <c r="AC49" s="30"/>
    </row>
    <row r="51" spans="2:29" x14ac:dyDescent="0.25">
      <c r="B51" s="19" t="s">
        <v>32</v>
      </c>
      <c r="C51" s="25"/>
      <c r="D51" s="25"/>
      <c r="E51" s="25"/>
    </row>
    <row r="53" spans="2:29" x14ac:dyDescent="0.25">
      <c r="B53" s="19" t="s">
        <v>33</v>
      </c>
      <c r="C53" s="25"/>
      <c r="G53" s="19" t="s">
        <v>34</v>
      </c>
      <c r="H53" s="25"/>
      <c r="L53" s="19" t="s">
        <v>35</v>
      </c>
      <c r="M53" s="25"/>
      <c r="Q53" s="19" t="s">
        <v>36</v>
      </c>
      <c r="R53" s="25"/>
      <c r="U53" s="19" t="s">
        <v>37</v>
      </c>
      <c r="V53" s="25"/>
      <c r="Z53" s="19" t="s">
        <v>38</v>
      </c>
      <c r="AA53" s="25"/>
    </row>
    <row r="54" spans="2:29" x14ac:dyDescent="0.25">
      <c r="B54">
        <v>416</v>
      </c>
      <c r="G54">
        <v>416</v>
      </c>
      <c r="L54">
        <v>416</v>
      </c>
      <c r="M54" t="s">
        <v>80</v>
      </c>
      <c r="Q54">
        <v>416</v>
      </c>
      <c r="R54" s="2"/>
      <c r="U54">
        <v>418</v>
      </c>
      <c r="Z54">
        <v>418</v>
      </c>
    </row>
    <row r="55" spans="2:29" x14ac:dyDescent="0.25">
      <c r="Q55" t="s">
        <v>80</v>
      </c>
    </row>
    <row r="56" spans="2:29" x14ac:dyDescent="0.25">
      <c r="B56" s="19" t="s">
        <v>39</v>
      </c>
      <c r="C56" s="25"/>
      <c r="G56" s="19" t="s">
        <v>40</v>
      </c>
      <c r="H56" s="25"/>
      <c r="L56" s="19" t="s">
        <v>41</v>
      </c>
      <c r="M56" s="25"/>
      <c r="N56" s="25"/>
      <c r="Q56" s="19" t="s">
        <v>42</v>
      </c>
      <c r="R56" s="25"/>
      <c r="U56" s="19" t="s">
        <v>43</v>
      </c>
      <c r="V56" s="25"/>
      <c r="W56" s="25"/>
      <c r="Z56" s="19" t="s">
        <v>44</v>
      </c>
      <c r="AA56" s="25"/>
      <c r="AB56" s="25"/>
    </row>
    <row r="57" spans="2:29" x14ac:dyDescent="0.25">
      <c r="B57">
        <v>416</v>
      </c>
      <c r="G57">
        <v>416</v>
      </c>
      <c r="L57">
        <v>416</v>
      </c>
      <c r="Q57">
        <v>416</v>
      </c>
      <c r="U57">
        <v>418</v>
      </c>
      <c r="Z57">
        <v>418</v>
      </c>
    </row>
  </sheetData>
  <mergeCells count="2">
    <mergeCell ref="B12:AC12"/>
    <mergeCell ref="B48:C48"/>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9"/>
  <dimension ref="A2:AC57"/>
  <sheetViews>
    <sheetView topLeftCell="A28" workbookViewId="0">
      <selection activeCell="A52" sqref="A52:IV52"/>
    </sheetView>
  </sheetViews>
  <sheetFormatPr baseColWidth="10" defaultColWidth="3.7109375" defaultRowHeight="15" x14ac:dyDescent="0.25"/>
  <cols>
    <col min="2" max="2" width="4" bestFit="1" customWidth="1"/>
    <col min="15" max="15" width="2.7109375" customWidth="1"/>
    <col min="16" max="16" width="2.5703125" customWidth="1"/>
    <col min="17" max="17" width="3.7109375" style="2"/>
    <col min="29" max="29" width="16.28515625" style="24" bestFit="1" customWidth="1"/>
  </cols>
  <sheetData>
    <row r="2" spans="1:29" ht="18.75" x14ac:dyDescent="0.3">
      <c r="B2" s="1" t="s">
        <v>0</v>
      </c>
    </row>
    <row r="3" spans="1:29" x14ac:dyDescent="0.25">
      <c r="B3" s="13" t="s">
        <v>952</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13" t="s">
        <v>952</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ht="31.5" customHeight="1" x14ac:dyDescent="0.25">
      <c r="B12" s="133" t="s">
        <v>953</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x14ac:dyDescent="0.25">
      <c r="B15" s="13" t="s">
        <v>954</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65"/>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29" ht="15.75" x14ac:dyDescent="0.25">
      <c r="B18" s="13" t="s">
        <v>955</v>
      </c>
      <c r="C18" s="14"/>
      <c r="D18" s="14"/>
      <c r="E18" s="14"/>
      <c r="F18" s="14"/>
      <c r="G18" s="14"/>
      <c r="H18" s="14"/>
      <c r="I18" s="14"/>
      <c r="J18" s="14"/>
      <c r="K18" s="14"/>
      <c r="L18" s="14"/>
      <c r="M18" s="14"/>
      <c r="N18" s="14"/>
      <c r="O18" s="14"/>
      <c r="P18" s="14"/>
      <c r="Q18" s="15"/>
      <c r="R18" s="13" t="s">
        <v>441</v>
      </c>
      <c r="S18" s="14"/>
      <c r="T18" s="12"/>
      <c r="U18" s="12"/>
      <c r="V18" s="12"/>
      <c r="W18" s="12"/>
      <c r="X18" s="12"/>
      <c r="Y18" s="12"/>
      <c r="Z18" s="12"/>
      <c r="AA18" s="12"/>
      <c r="AB18" s="7"/>
      <c r="AC18" s="65"/>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29" ht="15.75" x14ac:dyDescent="0.25">
      <c r="B21" s="13" t="s">
        <v>382</v>
      </c>
      <c r="C21" s="14"/>
      <c r="D21" s="14"/>
      <c r="E21" s="14"/>
      <c r="F21" s="14"/>
      <c r="G21" s="14"/>
      <c r="H21" s="14"/>
      <c r="I21" s="14"/>
      <c r="J21" s="14"/>
      <c r="K21" s="14"/>
      <c r="L21" s="14"/>
      <c r="M21" s="14"/>
      <c r="N21" s="14"/>
      <c r="O21" s="14"/>
      <c r="P21" s="14"/>
      <c r="Q21" s="15"/>
      <c r="R21" s="13" t="s">
        <v>956</v>
      </c>
      <c r="S21" s="14"/>
      <c r="T21" s="12"/>
      <c r="U21" s="12"/>
      <c r="V21" s="12"/>
      <c r="W21" s="12"/>
      <c r="X21" s="12"/>
      <c r="Y21" s="12"/>
      <c r="Z21" s="12"/>
      <c r="AA21" s="12"/>
      <c r="AB21" s="7"/>
      <c r="AC21" s="65"/>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29" x14ac:dyDescent="0.25">
      <c r="B25" s="19" t="s">
        <v>15</v>
      </c>
      <c r="C25" s="20"/>
      <c r="N25" s="2"/>
      <c r="O25" s="21"/>
      <c r="P25" s="21"/>
      <c r="R25" s="21"/>
      <c r="S25" s="21"/>
      <c r="T25" s="2"/>
      <c r="AC25" s="67" t="s">
        <v>16</v>
      </c>
    </row>
    <row r="26" spans="1:29" x14ac:dyDescent="0.25">
      <c r="B26" s="23">
        <v>211</v>
      </c>
      <c r="C26" s="23" t="s">
        <v>17</v>
      </c>
      <c r="AC26" s="24">
        <v>65000</v>
      </c>
    </row>
    <row r="27" spans="1:29" x14ac:dyDescent="0.25">
      <c r="B27" s="23">
        <v>216</v>
      </c>
      <c r="C27" s="23" t="s">
        <v>53</v>
      </c>
      <c r="AC27" s="24">
        <v>130000</v>
      </c>
    </row>
    <row r="28" spans="1:29" x14ac:dyDescent="0.25">
      <c r="B28" s="23">
        <v>242</v>
      </c>
      <c r="C28" s="23" t="s">
        <v>369</v>
      </c>
      <c r="AC28" s="24">
        <v>130000</v>
      </c>
    </row>
    <row r="29" spans="1:29" x14ac:dyDescent="0.25">
      <c r="B29" s="23">
        <v>243</v>
      </c>
      <c r="C29" s="23" t="s">
        <v>288</v>
      </c>
      <c r="AC29" s="24">
        <v>6500</v>
      </c>
    </row>
    <row r="30" spans="1:29" x14ac:dyDescent="0.25">
      <c r="B30" s="11">
        <v>249</v>
      </c>
      <c r="C30" s="11" t="s">
        <v>166</v>
      </c>
      <c r="AC30" s="24">
        <v>195000</v>
      </c>
    </row>
    <row r="31" spans="1:29" x14ac:dyDescent="0.25">
      <c r="B31" s="11">
        <v>252</v>
      </c>
      <c r="C31" s="11" t="s">
        <v>607</v>
      </c>
      <c r="AC31" s="24">
        <v>65000</v>
      </c>
    </row>
    <row r="32" spans="1:29" x14ac:dyDescent="0.25">
      <c r="B32" s="11">
        <v>291</v>
      </c>
      <c r="C32" s="23" t="s">
        <v>282</v>
      </c>
      <c r="AC32" s="24">
        <v>65000</v>
      </c>
    </row>
    <row r="33" spans="2:29" x14ac:dyDescent="0.25">
      <c r="B33" s="11">
        <v>382</v>
      </c>
      <c r="C33" s="11" t="s">
        <v>113</v>
      </c>
      <c r="AC33" s="24">
        <v>390000</v>
      </c>
    </row>
    <row r="34" spans="2:29" x14ac:dyDescent="0.25">
      <c r="B34" s="11">
        <v>511</v>
      </c>
      <c r="C34" s="11" t="s">
        <v>24</v>
      </c>
      <c r="AC34" s="24">
        <v>65000</v>
      </c>
    </row>
    <row r="35" spans="2:29" x14ac:dyDescent="0.25">
      <c r="B35" s="11">
        <v>519</v>
      </c>
      <c r="C35" s="11" t="s">
        <v>25</v>
      </c>
      <c r="AC35" s="24">
        <v>26000</v>
      </c>
    </row>
    <row r="36" spans="2:29" x14ac:dyDescent="0.25">
      <c r="B36" s="11">
        <v>567</v>
      </c>
      <c r="C36" s="11" t="s">
        <v>235</v>
      </c>
      <c r="AC36" s="24">
        <v>65000</v>
      </c>
    </row>
    <row r="38" spans="2:29" x14ac:dyDescent="0.25">
      <c r="AA38" s="25"/>
      <c r="AB38" s="26" t="s">
        <v>27</v>
      </c>
      <c r="AC38" s="68">
        <f>SUM(AC26:AC36)</f>
        <v>1202500</v>
      </c>
    </row>
    <row r="39" spans="2:29" x14ac:dyDescent="0.25">
      <c r="B39" s="5"/>
      <c r="C39" s="5"/>
      <c r="D39" s="5"/>
      <c r="E39" s="5"/>
      <c r="F39" s="5"/>
      <c r="G39" s="5"/>
      <c r="H39" s="5"/>
      <c r="I39" s="5"/>
      <c r="J39" s="5"/>
      <c r="K39" s="5"/>
      <c r="L39" s="5"/>
      <c r="M39" s="5"/>
      <c r="N39" s="5"/>
      <c r="O39" s="5"/>
      <c r="P39" s="5"/>
      <c r="Q39" s="6"/>
      <c r="R39" s="5"/>
      <c r="S39" s="5"/>
      <c r="T39" s="5"/>
      <c r="U39" s="5"/>
      <c r="V39" s="5"/>
      <c r="W39" s="5"/>
      <c r="X39" s="5"/>
      <c r="Y39" s="5"/>
      <c r="Z39" s="5"/>
      <c r="AA39" s="5"/>
      <c r="AB39" s="5"/>
      <c r="AC39" s="30"/>
    </row>
    <row r="41" spans="2:29" x14ac:dyDescent="0.25">
      <c r="B41" s="19" t="s">
        <v>28</v>
      </c>
      <c r="C41" s="25"/>
      <c r="D41" s="25"/>
      <c r="R41" s="19" t="s">
        <v>29</v>
      </c>
      <c r="S41" s="25"/>
      <c r="T41" s="25"/>
    </row>
    <row r="42" spans="2:29" x14ac:dyDescent="0.25">
      <c r="B42" s="40" t="s">
        <v>957</v>
      </c>
      <c r="R42" s="40" t="s">
        <v>951</v>
      </c>
    </row>
    <row r="44" spans="2:29" x14ac:dyDescent="0.25">
      <c r="B44" s="19" t="s">
        <v>30</v>
      </c>
      <c r="C44" s="25"/>
      <c r="D44" s="25"/>
    </row>
    <row r="45" spans="2:29" x14ac:dyDescent="0.25">
      <c r="B45">
        <v>0</v>
      </c>
    </row>
    <row r="47" spans="2:29" x14ac:dyDescent="0.25">
      <c r="B47" s="19" t="s">
        <v>31</v>
      </c>
      <c r="C47" s="25"/>
      <c r="D47" s="25"/>
    </row>
    <row r="48" spans="2:29" x14ac:dyDescent="0.25">
      <c r="B48" s="139">
        <v>3000</v>
      </c>
      <c r="C48" s="139"/>
    </row>
    <row r="49" spans="2:29" x14ac:dyDescent="0.25">
      <c r="B49" s="5"/>
      <c r="C49" s="5"/>
      <c r="D49" s="5"/>
      <c r="E49" s="5"/>
      <c r="F49" s="5"/>
      <c r="G49" s="5"/>
      <c r="H49" s="5"/>
      <c r="I49" s="5"/>
      <c r="J49" s="5"/>
      <c r="K49" s="5"/>
      <c r="L49" s="5"/>
      <c r="M49" s="5"/>
      <c r="N49" s="5"/>
      <c r="O49" s="5"/>
      <c r="P49" s="5"/>
      <c r="Q49" s="6"/>
      <c r="R49" s="5"/>
      <c r="S49" s="5"/>
      <c r="T49" s="5"/>
      <c r="U49" s="5"/>
      <c r="V49" s="5"/>
      <c r="W49" s="5"/>
      <c r="X49" s="5"/>
      <c r="Y49" s="5"/>
      <c r="Z49" s="5"/>
      <c r="AA49" s="5"/>
      <c r="AB49" s="5"/>
      <c r="AC49" s="30"/>
    </row>
    <row r="51" spans="2:29" x14ac:dyDescent="0.25">
      <c r="B51" s="19" t="s">
        <v>32</v>
      </c>
      <c r="C51" s="25"/>
      <c r="D51" s="25"/>
      <c r="E51" s="25"/>
    </row>
    <row r="53" spans="2:29" x14ac:dyDescent="0.25">
      <c r="B53" s="19" t="s">
        <v>33</v>
      </c>
      <c r="C53" s="25"/>
      <c r="G53" s="19" t="s">
        <v>34</v>
      </c>
      <c r="H53" s="25"/>
      <c r="L53" s="19" t="s">
        <v>35</v>
      </c>
      <c r="M53" s="25"/>
      <c r="Q53" s="19" t="s">
        <v>36</v>
      </c>
      <c r="R53" s="25"/>
      <c r="U53" s="19" t="s">
        <v>37</v>
      </c>
      <c r="V53" s="25"/>
      <c r="Z53" s="19" t="s">
        <v>38</v>
      </c>
      <c r="AA53" s="25"/>
    </row>
    <row r="54" spans="2:29" x14ac:dyDescent="0.25">
      <c r="B54">
        <v>250</v>
      </c>
      <c r="G54">
        <v>500</v>
      </c>
      <c r="L54">
        <v>750</v>
      </c>
      <c r="Q54" s="139">
        <v>1000</v>
      </c>
      <c r="R54" s="139"/>
      <c r="U54" s="139">
        <v>1250</v>
      </c>
      <c r="V54" s="139"/>
      <c r="Z54" s="139">
        <v>1500</v>
      </c>
      <c r="AA54" s="139"/>
    </row>
    <row r="55" spans="2:29" x14ac:dyDescent="0.25">
      <c r="Q55"/>
    </row>
    <row r="56" spans="2:29" x14ac:dyDescent="0.25">
      <c r="B56" s="19" t="s">
        <v>39</v>
      </c>
      <c r="C56" s="25"/>
      <c r="G56" s="19" t="s">
        <v>40</v>
      </c>
      <c r="H56" s="25"/>
      <c r="L56" s="19" t="s">
        <v>41</v>
      </c>
      <c r="M56" s="25"/>
      <c r="N56" s="25"/>
      <c r="Q56" s="19" t="s">
        <v>42</v>
      </c>
      <c r="R56" s="25"/>
      <c r="U56" s="19" t="s">
        <v>43</v>
      </c>
      <c r="V56" s="25"/>
      <c r="W56" s="25"/>
      <c r="Z56" s="19" t="s">
        <v>44</v>
      </c>
      <c r="AA56" s="25"/>
      <c r="AB56" s="25"/>
    </row>
    <row r="57" spans="2:29" x14ac:dyDescent="0.25">
      <c r="B57" s="139">
        <v>1750</v>
      </c>
      <c r="C57" s="139"/>
      <c r="G57" s="139">
        <v>2000</v>
      </c>
      <c r="H57" s="139"/>
      <c r="L57" s="139">
        <v>2250</v>
      </c>
      <c r="M57" s="139"/>
      <c r="Q57" s="139">
        <v>2500</v>
      </c>
      <c r="R57" s="139"/>
      <c r="U57" s="139">
        <v>2750</v>
      </c>
      <c r="V57" s="139"/>
      <c r="Z57" s="139">
        <v>3000</v>
      </c>
      <c r="AA57" s="139"/>
    </row>
  </sheetData>
  <mergeCells count="11">
    <mergeCell ref="Z57:AA57"/>
    <mergeCell ref="B12:AC12"/>
    <mergeCell ref="B48:C48"/>
    <mergeCell ref="Q54:R54"/>
    <mergeCell ref="U54:V54"/>
    <mergeCell ref="Z54:AA54"/>
    <mergeCell ref="B57:C57"/>
    <mergeCell ref="G57:H57"/>
    <mergeCell ref="L57:M57"/>
    <mergeCell ref="Q57:R57"/>
    <mergeCell ref="U57:V57"/>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0"/>
  <dimension ref="A2:AC104"/>
  <sheetViews>
    <sheetView workbookViewId="0">
      <selection activeCell="B83" sqref="B83:AC104"/>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x14ac:dyDescent="0.25">
      <c r="B3" s="58" t="s">
        <v>958</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959</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1.5" customHeight="1" x14ac:dyDescent="0.25">
      <c r="B12" s="147" t="s">
        <v>960</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0" customHeight="1" x14ac:dyDescent="0.25">
      <c r="B15" s="147" t="s">
        <v>961</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3" t="s">
        <v>962</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50</v>
      </c>
      <c r="C21" s="14"/>
      <c r="D21" s="14"/>
      <c r="E21" s="14"/>
      <c r="F21" s="14"/>
      <c r="G21" s="14"/>
      <c r="H21" s="14"/>
      <c r="I21" s="14"/>
      <c r="J21" s="14"/>
      <c r="K21" s="14"/>
      <c r="L21" s="14"/>
      <c r="M21" s="14"/>
      <c r="N21" s="14"/>
      <c r="O21" s="14"/>
      <c r="P21" s="14"/>
      <c r="Q21" s="15"/>
      <c r="R21" s="13" t="s">
        <v>963</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100000</v>
      </c>
    </row>
    <row r="27" spans="1:29" s="2" customFormat="1" x14ac:dyDescent="0.25">
      <c r="B27" s="23">
        <v>212</v>
      </c>
      <c r="C27" s="23" t="s">
        <v>64</v>
      </c>
      <c r="AC27" s="24">
        <v>15000</v>
      </c>
    </row>
    <row r="28" spans="1:29" x14ac:dyDescent="0.25">
      <c r="B28" s="23">
        <v>214</v>
      </c>
      <c r="C28" s="23" t="s">
        <v>65</v>
      </c>
      <c r="AC28" s="24">
        <v>10000</v>
      </c>
    </row>
    <row r="29" spans="1:29" x14ac:dyDescent="0.25">
      <c r="B29" s="23">
        <v>215</v>
      </c>
      <c r="C29" s="23" t="s">
        <v>52</v>
      </c>
      <c r="AC29" s="24">
        <v>10000</v>
      </c>
    </row>
    <row r="30" spans="1:29" x14ac:dyDescent="0.25">
      <c r="B30" s="23">
        <v>216</v>
      </c>
      <c r="C30" s="23" t="s">
        <v>53</v>
      </c>
      <c r="AC30" s="24">
        <v>60000</v>
      </c>
    </row>
    <row r="31" spans="1:29" x14ac:dyDescent="0.25">
      <c r="B31" s="23">
        <v>218</v>
      </c>
      <c r="C31" s="23" t="s">
        <v>104</v>
      </c>
      <c r="AB31" s="39"/>
      <c r="AC31" s="24">
        <v>10000</v>
      </c>
    </row>
    <row r="32" spans="1:29" x14ac:dyDescent="0.25">
      <c r="B32" s="23">
        <v>221</v>
      </c>
      <c r="C32" s="23" t="s">
        <v>66</v>
      </c>
      <c r="AC32" s="24">
        <v>300000</v>
      </c>
    </row>
    <row r="33" spans="2:29" x14ac:dyDescent="0.25">
      <c r="B33" s="23">
        <v>241</v>
      </c>
      <c r="C33" s="23" t="s">
        <v>368</v>
      </c>
      <c r="AC33" s="24">
        <v>2000</v>
      </c>
    </row>
    <row r="34" spans="2:29" x14ac:dyDescent="0.25">
      <c r="B34" s="23">
        <v>242</v>
      </c>
      <c r="C34" s="23" t="s">
        <v>369</v>
      </c>
      <c r="AC34" s="24">
        <v>2000</v>
      </c>
    </row>
    <row r="35" spans="2:29" x14ac:dyDescent="0.25">
      <c r="B35" s="23">
        <v>243</v>
      </c>
      <c r="C35" s="23" t="s">
        <v>288</v>
      </c>
      <c r="AC35" s="24">
        <v>1000</v>
      </c>
    </row>
    <row r="36" spans="2:29" x14ac:dyDescent="0.25">
      <c r="B36" s="23">
        <v>245</v>
      </c>
      <c r="C36" s="23" t="s">
        <v>496</v>
      </c>
      <c r="AC36" s="24">
        <v>2000</v>
      </c>
    </row>
    <row r="37" spans="2:29" x14ac:dyDescent="0.25">
      <c r="B37" s="23">
        <v>246</v>
      </c>
      <c r="C37" s="23" t="s">
        <v>67</v>
      </c>
      <c r="AC37" s="24">
        <v>15000</v>
      </c>
    </row>
    <row r="38" spans="2:29" x14ac:dyDescent="0.25">
      <c r="B38" s="23">
        <v>247</v>
      </c>
      <c r="C38" s="23" t="s">
        <v>230</v>
      </c>
      <c r="AC38" s="24">
        <v>5000</v>
      </c>
    </row>
    <row r="39" spans="2:29" x14ac:dyDescent="0.25">
      <c r="B39" s="11">
        <v>248</v>
      </c>
      <c r="C39" s="11" t="s">
        <v>68</v>
      </c>
      <c r="AC39" s="24">
        <v>1000.0000000000001</v>
      </c>
    </row>
    <row r="40" spans="2:29" x14ac:dyDescent="0.25">
      <c r="B40" s="11">
        <v>249</v>
      </c>
      <c r="C40" s="11" t="s">
        <v>166</v>
      </c>
      <c r="AC40" s="24">
        <v>20000</v>
      </c>
    </row>
    <row r="41" spans="2:29" x14ac:dyDescent="0.25">
      <c r="B41" s="11">
        <v>252</v>
      </c>
      <c r="C41" s="11" t="s">
        <v>607</v>
      </c>
      <c r="AC41" s="24">
        <v>10000</v>
      </c>
    </row>
    <row r="42" spans="2:29" x14ac:dyDescent="0.25">
      <c r="B42" s="11">
        <v>253</v>
      </c>
      <c r="C42" s="11" t="s">
        <v>167</v>
      </c>
      <c r="AC42" s="24">
        <v>5000</v>
      </c>
    </row>
    <row r="43" spans="2:29" x14ac:dyDescent="0.25">
      <c r="B43" s="11">
        <v>254</v>
      </c>
      <c r="C43" s="11" t="s">
        <v>168</v>
      </c>
      <c r="AC43" s="24">
        <v>5000</v>
      </c>
    </row>
    <row r="44" spans="2:29" x14ac:dyDescent="0.25">
      <c r="B44" s="11">
        <v>256</v>
      </c>
      <c r="C44" s="11" t="s">
        <v>106</v>
      </c>
      <c r="AC44" s="24">
        <v>2000</v>
      </c>
    </row>
    <row r="45" spans="2:29" x14ac:dyDescent="0.25">
      <c r="B45" s="11">
        <v>261</v>
      </c>
      <c r="C45" s="11" t="s">
        <v>18</v>
      </c>
      <c r="AC45" s="24">
        <v>1000000</v>
      </c>
    </row>
    <row r="46" spans="2:29" x14ac:dyDescent="0.25">
      <c r="B46" s="11">
        <v>271</v>
      </c>
      <c r="C46" s="23" t="s">
        <v>107</v>
      </c>
      <c r="AC46" s="24">
        <v>99999.999999999985</v>
      </c>
    </row>
    <row r="47" spans="2:29" x14ac:dyDescent="0.25">
      <c r="B47" s="23">
        <v>272</v>
      </c>
      <c r="C47" s="23" t="s">
        <v>291</v>
      </c>
      <c r="AC47" s="24">
        <v>5000</v>
      </c>
    </row>
    <row r="48" spans="2:29" x14ac:dyDescent="0.25">
      <c r="B48" s="23">
        <v>273</v>
      </c>
      <c r="C48" s="23" t="s">
        <v>443</v>
      </c>
      <c r="AC48" s="24">
        <v>1000.0000000000001</v>
      </c>
    </row>
    <row r="49" spans="2:29" x14ac:dyDescent="0.25">
      <c r="B49" s="23">
        <v>281</v>
      </c>
      <c r="C49" s="111" t="s">
        <v>964</v>
      </c>
      <c r="AC49" s="24">
        <v>1000.0000000000001</v>
      </c>
    </row>
    <row r="50" spans="2:29" x14ac:dyDescent="0.25">
      <c r="B50" s="23">
        <v>282</v>
      </c>
      <c r="C50" s="23" t="s">
        <v>965</v>
      </c>
      <c r="AC50" s="24">
        <v>150000</v>
      </c>
    </row>
    <row r="51" spans="2:29" x14ac:dyDescent="0.25">
      <c r="B51" s="23">
        <v>283</v>
      </c>
      <c r="C51" s="23" t="s">
        <v>966</v>
      </c>
      <c r="AC51" s="24">
        <v>60000</v>
      </c>
    </row>
    <row r="52" spans="2:29" x14ac:dyDescent="0.25">
      <c r="B52" s="11">
        <v>291</v>
      </c>
      <c r="C52" s="23" t="s">
        <v>282</v>
      </c>
      <c r="AC52" s="24">
        <v>20000</v>
      </c>
    </row>
    <row r="53" spans="2:29" x14ac:dyDescent="0.25">
      <c r="B53" s="23">
        <v>292</v>
      </c>
      <c r="C53" s="23" t="s">
        <v>69</v>
      </c>
      <c r="AC53" s="24">
        <v>10000</v>
      </c>
    </row>
    <row r="54" spans="2:29" x14ac:dyDescent="0.25">
      <c r="B54" s="23">
        <v>293</v>
      </c>
      <c r="C54" s="23" t="s">
        <v>967</v>
      </c>
      <c r="AC54" s="24">
        <v>2000.0000000000002</v>
      </c>
    </row>
    <row r="55" spans="2:29" x14ac:dyDescent="0.25">
      <c r="B55" s="23">
        <v>294</v>
      </c>
      <c r="C55" s="23" t="s">
        <v>108</v>
      </c>
      <c r="AC55" s="24">
        <v>3000</v>
      </c>
    </row>
    <row r="56" spans="2:29" x14ac:dyDescent="0.25">
      <c r="B56" s="23">
        <v>296</v>
      </c>
      <c r="C56" s="23" t="s">
        <v>54</v>
      </c>
      <c r="AC56" s="24">
        <v>300000</v>
      </c>
    </row>
    <row r="57" spans="2:29" x14ac:dyDescent="0.25">
      <c r="B57" s="23">
        <v>298</v>
      </c>
      <c r="C57" s="23" t="s">
        <v>169</v>
      </c>
      <c r="AC57" s="24">
        <v>49999.999999999993</v>
      </c>
    </row>
    <row r="58" spans="2:29" x14ac:dyDescent="0.25">
      <c r="B58" s="11">
        <v>316</v>
      </c>
      <c r="C58" s="11" t="s">
        <v>968</v>
      </c>
      <c r="AC58" s="24">
        <v>50000</v>
      </c>
    </row>
    <row r="59" spans="2:29" x14ac:dyDescent="0.25">
      <c r="B59" s="11">
        <v>318</v>
      </c>
      <c r="C59" s="11" t="s">
        <v>70</v>
      </c>
      <c r="AC59" s="24">
        <v>5000</v>
      </c>
    </row>
    <row r="60" spans="2:29" x14ac:dyDescent="0.25">
      <c r="B60" s="11">
        <v>325</v>
      </c>
      <c r="C60" s="11" t="s">
        <v>110</v>
      </c>
      <c r="AC60" s="24">
        <v>5000</v>
      </c>
    </row>
    <row r="61" spans="2:29" x14ac:dyDescent="0.25">
      <c r="B61" s="11">
        <v>334</v>
      </c>
      <c r="C61" s="11" t="s">
        <v>72</v>
      </c>
      <c r="AC61" s="24">
        <v>100000</v>
      </c>
    </row>
    <row r="62" spans="2:29" x14ac:dyDescent="0.25">
      <c r="B62" s="11">
        <v>351</v>
      </c>
      <c r="C62" s="11" t="s">
        <v>73</v>
      </c>
      <c r="AC62" s="24">
        <v>3000</v>
      </c>
    </row>
    <row r="63" spans="2:29" x14ac:dyDescent="0.25">
      <c r="B63" s="11">
        <v>352</v>
      </c>
      <c r="C63" s="11" t="s">
        <v>498</v>
      </c>
      <c r="AC63" s="24">
        <v>3000</v>
      </c>
    </row>
    <row r="64" spans="2:29" x14ac:dyDescent="0.25">
      <c r="B64" s="11">
        <v>353</v>
      </c>
      <c r="C64" s="11" t="s">
        <v>111</v>
      </c>
      <c r="AC64" s="24">
        <v>1000.0000000000001</v>
      </c>
    </row>
    <row r="65" spans="2:29" x14ac:dyDescent="0.25">
      <c r="B65" s="11">
        <v>355</v>
      </c>
      <c r="C65" s="11" t="s">
        <v>55</v>
      </c>
      <c r="AC65" s="24">
        <v>250000.00000000003</v>
      </c>
    </row>
    <row r="66" spans="2:29" x14ac:dyDescent="0.25">
      <c r="B66" s="11">
        <v>356</v>
      </c>
      <c r="C66" s="23" t="s">
        <v>969</v>
      </c>
      <c r="AC66" s="24">
        <v>10000</v>
      </c>
    </row>
    <row r="67" spans="2:29" x14ac:dyDescent="0.25">
      <c r="B67" s="23">
        <v>357</v>
      </c>
      <c r="C67" s="23" t="s">
        <v>74</v>
      </c>
      <c r="AC67" s="24">
        <v>10000</v>
      </c>
    </row>
    <row r="68" spans="2:29" x14ac:dyDescent="0.25">
      <c r="B68" s="23">
        <v>358</v>
      </c>
      <c r="C68" s="23" t="s">
        <v>786</v>
      </c>
      <c r="AC68" s="24"/>
    </row>
    <row r="69" spans="2:29" x14ac:dyDescent="0.25">
      <c r="B69" s="23">
        <v>361</v>
      </c>
      <c r="C69" s="23" t="s">
        <v>125</v>
      </c>
      <c r="AC69" s="24">
        <v>3000</v>
      </c>
    </row>
    <row r="70" spans="2:29" x14ac:dyDescent="0.25">
      <c r="B70" s="11">
        <v>363</v>
      </c>
      <c r="C70" s="11" t="s">
        <v>112</v>
      </c>
      <c r="AC70" s="24">
        <v>100000</v>
      </c>
    </row>
    <row r="71" spans="2:29" x14ac:dyDescent="0.25">
      <c r="B71" s="11">
        <v>366</v>
      </c>
      <c r="C71" s="11" t="s">
        <v>124</v>
      </c>
      <c r="AC71" s="24">
        <v>80000</v>
      </c>
    </row>
    <row r="72" spans="2:29" x14ac:dyDescent="0.25">
      <c r="B72" s="11">
        <v>371</v>
      </c>
      <c r="C72" s="11" t="s">
        <v>19</v>
      </c>
      <c r="AC72" s="24">
        <v>20000</v>
      </c>
    </row>
    <row r="73" spans="2:29" x14ac:dyDescent="0.25">
      <c r="B73" s="11">
        <v>372</v>
      </c>
      <c r="C73" s="11" t="s">
        <v>20</v>
      </c>
      <c r="AC73" s="24">
        <v>99999.999999999985</v>
      </c>
    </row>
    <row r="74" spans="2:29" x14ac:dyDescent="0.25">
      <c r="B74" s="11">
        <v>375</v>
      </c>
      <c r="C74" s="11" t="s">
        <v>21</v>
      </c>
      <c r="AC74" s="24">
        <v>10000</v>
      </c>
    </row>
    <row r="75" spans="2:29" x14ac:dyDescent="0.25">
      <c r="B75" s="11">
        <v>391</v>
      </c>
      <c r="C75" s="11" t="s">
        <v>176</v>
      </c>
      <c r="AC75" s="24">
        <v>25000</v>
      </c>
    </row>
    <row r="76" spans="2:29" x14ac:dyDescent="0.25">
      <c r="B76" s="11">
        <v>511</v>
      </c>
      <c r="C76" s="11" t="s">
        <v>24</v>
      </c>
      <c r="AC76" s="24">
        <v>15000</v>
      </c>
    </row>
    <row r="77" spans="2:29" x14ac:dyDescent="0.25">
      <c r="B77" s="11">
        <v>549</v>
      </c>
      <c r="C77" s="11" t="s">
        <v>970</v>
      </c>
      <c r="AC77" s="24">
        <v>50000</v>
      </c>
    </row>
    <row r="78" spans="2:29" x14ac:dyDescent="0.25">
      <c r="B78" s="11">
        <v>564</v>
      </c>
      <c r="C78" s="11" t="s">
        <v>76</v>
      </c>
      <c r="AC78" s="24">
        <v>30000</v>
      </c>
    </row>
    <row r="80" spans="2:29" x14ac:dyDescent="0.25">
      <c r="AA80" s="25"/>
      <c r="AB80" s="26" t="s">
        <v>27</v>
      </c>
      <c r="AC80" s="27">
        <f>SUM(AC26:AC78)</f>
        <v>3147000</v>
      </c>
    </row>
    <row r="81" spans="2:29" x14ac:dyDescent="0.25">
      <c r="X81" s="28"/>
      <c r="Y81" s="28"/>
      <c r="Z81" s="28"/>
      <c r="AA81" s="28"/>
      <c r="AB81" s="28"/>
      <c r="AC81" s="29"/>
    </row>
    <row r="82" spans="2:29" x14ac:dyDescent="0.25">
      <c r="AC82" s="29"/>
    </row>
    <row r="83" spans="2:29" x14ac:dyDescent="0.25">
      <c r="B83" s="5"/>
      <c r="C83" s="5"/>
      <c r="D83" s="5"/>
      <c r="E83" s="5"/>
      <c r="F83" s="5"/>
      <c r="G83" s="5"/>
      <c r="H83" s="5"/>
      <c r="I83" s="5"/>
      <c r="J83" s="5"/>
      <c r="K83" s="5"/>
      <c r="L83" s="5"/>
      <c r="M83" s="5"/>
      <c r="N83" s="5"/>
      <c r="O83" s="5"/>
      <c r="P83" s="5"/>
      <c r="Q83" s="6"/>
      <c r="R83" s="5"/>
      <c r="S83" s="5"/>
      <c r="T83" s="5"/>
      <c r="U83" s="5"/>
      <c r="V83" s="5"/>
      <c r="W83" s="5"/>
      <c r="X83" s="5"/>
      <c r="Y83" s="5"/>
      <c r="Z83" s="5"/>
      <c r="AA83" s="5"/>
      <c r="AB83" s="5"/>
      <c r="AC83" s="30"/>
    </row>
    <row r="84" spans="2:29" x14ac:dyDescent="0.25">
      <c r="AC84" s="24"/>
    </row>
    <row r="85" spans="2:29" x14ac:dyDescent="0.25">
      <c r="B85" s="19" t="s">
        <v>28</v>
      </c>
      <c r="C85" s="25"/>
      <c r="D85" s="25"/>
      <c r="R85" s="19" t="s">
        <v>29</v>
      </c>
      <c r="S85" s="25"/>
      <c r="T85" s="25"/>
      <c r="AC85" s="24"/>
    </row>
    <row r="86" spans="2:29" x14ac:dyDescent="0.25">
      <c r="B86" s="40" t="s">
        <v>971</v>
      </c>
      <c r="R86" s="40" t="s">
        <v>972</v>
      </c>
      <c r="AC86" s="24"/>
    </row>
    <row r="87" spans="2:29" x14ac:dyDescent="0.25">
      <c r="AC87" s="24"/>
    </row>
    <row r="88" spans="2:29" x14ac:dyDescent="0.25">
      <c r="B88" s="19" t="s">
        <v>30</v>
      </c>
      <c r="C88" s="25"/>
      <c r="D88" s="25"/>
      <c r="AC88" s="24"/>
    </row>
    <row r="89" spans="2:29" x14ac:dyDescent="0.25">
      <c r="B89">
        <v>0</v>
      </c>
      <c r="AC89" s="24"/>
    </row>
    <row r="90" spans="2:29" x14ac:dyDescent="0.25">
      <c r="AC90" s="24"/>
    </row>
    <row r="91" spans="2:29" x14ac:dyDescent="0.25">
      <c r="B91" s="19" t="s">
        <v>31</v>
      </c>
      <c r="C91" s="25"/>
      <c r="D91" s="25"/>
      <c r="AC91" s="24"/>
    </row>
    <row r="92" spans="2:29" x14ac:dyDescent="0.25">
      <c r="B92">
        <v>144</v>
      </c>
      <c r="AC92" s="24"/>
    </row>
    <row r="93" spans="2:29" x14ac:dyDescent="0.25">
      <c r="AC93" s="24"/>
    </row>
    <row r="94" spans="2:29" x14ac:dyDescent="0.25">
      <c r="B94" s="5"/>
      <c r="C94" s="5"/>
      <c r="D94" s="5"/>
      <c r="E94" s="5"/>
      <c r="F94" s="5"/>
      <c r="G94" s="5"/>
      <c r="H94" s="5"/>
      <c r="I94" s="5"/>
      <c r="J94" s="5"/>
      <c r="K94" s="5"/>
      <c r="L94" s="5"/>
      <c r="M94" s="5"/>
      <c r="N94" s="5"/>
      <c r="O94" s="5"/>
      <c r="P94" s="5"/>
      <c r="Q94" s="6"/>
      <c r="R94" s="5"/>
      <c r="S94" s="5"/>
      <c r="T94" s="5"/>
      <c r="U94" s="5"/>
      <c r="V94" s="5"/>
      <c r="W94" s="5"/>
      <c r="X94" s="5"/>
      <c r="Y94" s="5"/>
      <c r="Z94" s="5"/>
      <c r="AA94" s="5"/>
      <c r="AB94" s="5"/>
      <c r="AC94" s="30"/>
    </row>
    <row r="95" spans="2:29" x14ac:dyDescent="0.25">
      <c r="AC95" s="24"/>
    </row>
    <row r="96" spans="2:29" x14ac:dyDescent="0.25">
      <c r="B96" s="19" t="s">
        <v>32</v>
      </c>
      <c r="C96" s="25"/>
      <c r="D96" s="25"/>
      <c r="E96" s="25"/>
      <c r="AC96" s="24"/>
    </row>
    <row r="97" spans="2:29" x14ac:dyDescent="0.25">
      <c r="AC97" s="24"/>
    </row>
    <row r="98" spans="2:29" x14ac:dyDescent="0.25">
      <c r="AC98" s="24"/>
    </row>
    <row r="99" spans="2:29" x14ac:dyDescent="0.25">
      <c r="B99" s="19" t="s">
        <v>33</v>
      </c>
      <c r="C99" s="25"/>
      <c r="G99" s="19" t="s">
        <v>34</v>
      </c>
      <c r="H99" s="25"/>
      <c r="L99" s="19" t="s">
        <v>35</v>
      </c>
      <c r="M99" s="25"/>
      <c r="Q99" s="19" t="s">
        <v>36</v>
      </c>
      <c r="R99" s="25"/>
      <c r="U99" s="19" t="s">
        <v>37</v>
      </c>
      <c r="V99" s="25"/>
      <c r="Z99" s="19" t="s">
        <v>38</v>
      </c>
      <c r="AA99" s="25"/>
      <c r="AC99" s="24"/>
    </row>
    <row r="100" spans="2:29" x14ac:dyDescent="0.25">
      <c r="B100">
        <v>12</v>
      </c>
      <c r="G100">
        <v>12</v>
      </c>
      <c r="L100">
        <v>12</v>
      </c>
      <c r="P100" t="s">
        <v>80</v>
      </c>
      <c r="Q100">
        <v>12</v>
      </c>
      <c r="R100" s="2"/>
      <c r="U100">
        <v>12</v>
      </c>
      <c r="Z100">
        <v>12</v>
      </c>
      <c r="AC100" s="24"/>
    </row>
    <row r="101" spans="2:29" x14ac:dyDescent="0.25">
      <c r="Q101" t="s">
        <v>80</v>
      </c>
      <c r="AC101" s="24"/>
    </row>
    <row r="102" spans="2:29" x14ac:dyDescent="0.25">
      <c r="B102" s="19" t="s">
        <v>39</v>
      </c>
      <c r="C102" s="25"/>
      <c r="G102" s="19" t="s">
        <v>40</v>
      </c>
      <c r="H102" s="25"/>
      <c r="L102" s="19" t="s">
        <v>41</v>
      </c>
      <c r="M102" s="25"/>
      <c r="N102" s="25"/>
      <c r="Q102" s="19" t="s">
        <v>42</v>
      </c>
      <c r="R102" s="25"/>
      <c r="U102" s="19" t="s">
        <v>43</v>
      </c>
      <c r="V102" s="25"/>
      <c r="W102" s="25"/>
      <c r="Z102" s="19" t="s">
        <v>44</v>
      </c>
      <c r="AA102" s="25"/>
      <c r="AB102" s="25"/>
      <c r="AC102" s="24"/>
    </row>
    <row r="103" spans="2:29" x14ac:dyDescent="0.25">
      <c r="B103">
        <v>12</v>
      </c>
      <c r="G103">
        <v>12</v>
      </c>
      <c r="L103">
        <v>12</v>
      </c>
      <c r="Q103">
        <v>12</v>
      </c>
      <c r="U103">
        <v>12</v>
      </c>
      <c r="Z103">
        <v>12</v>
      </c>
      <c r="AC103" s="24"/>
    </row>
    <row r="104" spans="2:29" x14ac:dyDescent="0.25">
      <c r="AC104" s="24"/>
    </row>
  </sheetData>
  <mergeCells count="2">
    <mergeCell ref="B12:AC12"/>
    <mergeCell ref="B15:AC15"/>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
  <dimension ref="A2:AC115"/>
  <sheetViews>
    <sheetView workbookViewId="0">
      <selection activeCell="AC35" sqref="AC35"/>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973</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974</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60" t="s">
        <v>975</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0.75" customHeight="1" x14ac:dyDescent="0.25">
      <c r="B15" s="133" t="s">
        <v>976</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0.75" customHeight="1" x14ac:dyDescent="0.25">
      <c r="B18" s="13" t="s">
        <v>9</v>
      </c>
      <c r="C18" s="14"/>
      <c r="D18" s="14"/>
      <c r="E18" s="14"/>
      <c r="F18" s="14"/>
      <c r="G18" s="14"/>
      <c r="H18" s="14"/>
      <c r="I18" s="14"/>
      <c r="J18" s="14"/>
      <c r="K18" s="14"/>
      <c r="L18" s="14"/>
      <c r="M18" s="14"/>
      <c r="N18" s="14"/>
      <c r="O18" s="14"/>
      <c r="P18" s="14"/>
      <c r="Q18" s="15"/>
      <c r="R18" s="133" t="s">
        <v>977</v>
      </c>
      <c r="S18" s="133"/>
      <c r="T18" s="133"/>
      <c r="U18" s="133"/>
      <c r="V18" s="133"/>
      <c r="W18" s="133"/>
      <c r="X18" s="133"/>
      <c r="Y18" s="133"/>
      <c r="Z18" s="133"/>
      <c r="AA18" s="133"/>
      <c r="AB18" s="133"/>
      <c r="AC18" s="133"/>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50</v>
      </c>
      <c r="C21" s="14"/>
      <c r="D21" s="14"/>
      <c r="E21" s="14"/>
      <c r="F21" s="14"/>
      <c r="G21" s="14"/>
      <c r="H21" s="14"/>
      <c r="I21" s="14"/>
      <c r="J21" s="14"/>
      <c r="K21" s="14"/>
      <c r="L21" s="14"/>
      <c r="M21" s="14"/>
      <c r="N21" s="14"/>
      <c r="O21" s="14"/>
      <c r="P21" s="14"/>
      <c r="Q21" s="15"/>
      <c r="R21" s="13" t="s">
        <v>978</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15000</v>
      </c>
    </row>
    <row r="27" spans="1:29" s="2" customFormat="1" x14ac:dyDescent="0.25">
      <c r="B27" s="23">
        <v>212</v>
      </c>
      <c r="C27" s="23" t="s">
        <v>64</v>
      </c>
      <c r="AC27" s="37">
        <v>5000</v>
      </c>
    </row>
    <row r="28" spans="1:29" x14ac:dyDescent="0.25">
      <c r="B28" s="23">
        <v>215</v>
      </c>
      <c r="C28" s="23" t="s">
        <v>52</v>
      </c>
      <c r="AC28" s="24">
        <v>25000</v>
      </c>
    </row>
    <row r="29" spans="1:29" x14ac:dyDescent="0.25">
      <c r="B29" s="23">
        <v>221</v>
      </c>
      <c r="C29" s="23" t="s">
        <v>66</v>
      </c>
      <c r="AC29" s="24">
        <v>5000</v>
      </c>
    </row>
    <row r="30" spans="1:29" x14ac:dyDescent="0.25">
      <c r="B30" s="23">
        <v>246</v>
      </c>
      <c r="C30" s="23" t="s">
        <v>67</v>
      </c>
      <c r="AC30" s="24">
        <v>2000</v>
      </c>
    </row>
    <row r="31" spans="1:29" x14ac:dyDescent="0.25">
      <c r="B31" s="11">
        <v>249</v>
      </c>
      <c r="C31" s="11" t="s">
        <v>166</v>
      </c>
      <c r="AC31" s="24">
        <v>400000</v>
      </c>
    </row>
    <row r="32" spans="1:29" x14ac:dyDescent="0.25">
      <c r="B32" s="11">
        <v>291</v>
      </c>
      <c r="C32" s="23" t="s">
        <v>282</v>
      </c>
      <c r="AC32" s="24">
        <v>35000</v>
      </c>
    </row>
    <row r="33" spans="2:29" x14ac:dyDescent="0.25">
      <c r="B33" s="23">
        <v>357</v>
      </c>
      <c r="C33" s="23" t="s">
        <v>74</v>
      </c>
      <c r="AC33" s="24">
        <v>300000</v>
      </c>
    </row>
    <row r="34" spans="2:29" x14ac:dyDescent="0.25">
      <c r="B34" s="11">
        <v>569</v>
      </c>
      <c r="C34" s="11" t="s">
        <v>172</v>
      </c>
      <c r="AC34" s="24">
        <v>38500</v>
      </c>
    </row>
    <row r="36" spans="2:29" x14ac:dyDescent="0.25">
      <c r="AA36" s="25"/>
      <c r="AB36" s="26" t="s">
        <v>27</v>
      </c>
      <c r="AC36" s="27">
        <f>SUM(AC26:AC34)</f>
        <v>825500</v>
      </c>
    </row>
    <row r="37" spans="2:29" x14ac:dyDescent="0.25">
      <c r="B37" s="5"/>
      <c r="C37" s="5"/>
      <c r="D37" s="5"/>
      <c r="E37" s="5"/>
      <c r="F37" s="5"/>
      <c r="G37" s="5"/>
      <c r="H37" s="5"/>
      <c r="I37" s="5"/>
      <c r="J37" s="5"/>
      <c r="K37" s="5"/>
      <c r="L37" s="5"/>
      <c r="M37" s="5"/>
      <c r="N37" s="5"/>
      <c r="O37" s="5"/>
      <c r="P37" s="5"/>
      <c r="Q37" s="6"/>
      <c r="R37" s="5"/>
      <c r="S37" s="5"/>
      <c r="T37" s="5"/>
      <c r="U37" s="5"/>
      <c r="V37" s="5"/>
      <c r="W37" s="5"/>
      <c r="X37" s="5"/>
      <c r="Y37" s="5"/>
      <c r="Z37" s="5"/>
      <c r="AA37" s="5"/>
      <c r="AB37" s="5"/>
      <c r="AC37" s="30"/>
    </row>
    <row r="38" spans="2:29" x14ac:dyDescent="0.25">
      <c r="AC38" s="24"/>
    </row>
    <row r="39" spans="2:29" x14ac:dyDescent="0.25">
      <c r="B39" s="19" t="s">
        <v>28</v>
      </c>
      <c r="C39" s="25"/>
      <c r="D39" s="25"/>
      <c r="R39" s="19" t="s">
        <v>29</v>
      </c>
      <c r="S39" s="25"/>
      <c r="T39" s="25"/>
      <c r="AC39" s="24"/>
    </row>
    <row r="40" spans="2:29" x14ac:dyDescent="0.25">
      <c r="B40" s="112" t="s">
        <v>979</v>
      </c>
      <c r="R40" s="112" t="s">
        <v>980</v>
      </c>
      <c r="AC40" s="24"/>
    </row>
    <row r="41" spans="2:29" x14ac:dyDescent="0.25">
      <c r="AC41" s="24"/>
    </row>
    <row r="42" spans="2:29" x14ac:dyDescent="0.25">
      <c r="B42" s="19" t="s">
        <v>30</v>
      </c>
      <c r="C42" s="25"/>
      <c r="D42" s="25"/>
      <c r="AC42" s="24"/>
    </row>
    <row r="43" spans="2:29" x14ac:dyDescent="0.25">
      <c r="B43">
        <v>0</v>
      </c>
      <c r="AC43" s="24"/>
    </row>
    <row r="44" spans="2:29" x14ac:dyDescent="0.25">
      <c r="AC44" s="24"/>
    </row>
    <row r="45" spans="2:29" x14ac:dyDescent="0.25">
      <c r="B45" s="19" t="s">
        <v>31</v>
      </c>
      <c r="C45" s="25"/>
      <c r="D45" s="25"/>
      <c r="AC45" s="24"/>
    </row>
    <row r="46" spans="2:29" x14ac:dyDescent="0.25">
      <c r="B46" s="139">
        <v>1000</v>
      </c>
      <c r="C46" s="139"/>
      <c r="AC46" s="24"/>
    </row>
    <row r="47" spans="2:29" x14ac:dyDescent="0.25">
      <c r="B47" s="5"/>
      <c r="C47" s="5"/>
      <c r="D47" s="5"/>
      <c r="E47" s="5"/>
      <c r="F47" s="5"/>
      <c r="G47" s="5"/>
      <c r="H47" s="5"/>
      <c r="I47" s="5"/>
      <c r="J47" s="5"/>
      <c r="K47" s="5"/>
      <c r="L47" s="5"/>
      <c r="M47" s="5"/>
      <c r="N47" s="5"/>
      <c r="O47" s="5"/>
      <c r="P47" s="5"/>
      <c r="Q47" s="6"/>
      <c r="R47" s="5"/>
      <c r="S47" s="5"/>
      <c r="T47" s="5"/>
      <c r="U47" s="5"/>
      <c r="V47" s="5"/>
      <c r="W47" s="5"/>
      <c r="X47" s="5"/>
      <c r="Y47" s="5"/>
      <c r="Z47" s="5"/>
      <c r="AA47" s="5"/>
      <c r="AB47" s="5"/>
      <c r="AC47" s="30"/>
    </row>
    <row r="48" spans="2:29" x14ac:dyDescent="0.25">
      <c r="AC48" s="24"/>
    </row>
    <row r="49" spans="2:29" x14ac:dyDescent="0.25">
      <c r="B49" s="19" t="s">
        <v>32</v>
      </c>
      <c r="C49" s="25"/>
      <c r="D49" s="25"/>
      <c r="E49" s="25"/>
      <c r="AC49" s="24"/>
    </row>
    <row r="50" spans="2:29" x14ac:dyDescent="0.25">
      <c r="AC50" s="24"/>
    </row>
    <row r="51" spans="2:29" x14ac:dyDescent="0.25">
      <c r="B51" s="19" t="s">
        <v>33</v>
      </c>
      <c r="C51" s="25"/>
      <c r="G51" s="19" t="s">
        <v>34</v>
      </c>
      <c r="H51" s="25"/>
      <c r="L51" s="19" t="s">
        <v>35</v>
      </c>
      <c r="M51" s="25"/>
      <c r="Q51" s="19" t="s">
        <v>36</v>
      </c>
      <c r="R51" s="25"/>
      <c r="U51" s="19" t="s">
        <v>37</v>
      </c>
      <c r="V51" s="25"/>
      <c r="Z51" s="19" t="s">
        <v>38</v>
      </c>
      <c r="AA51" s="25"/>
      <c r="AC51" s="24"/>
    </row>
    <row r="52" spans="2:29" x14ac:dyDescent="0.25">
      <c r="B52">
        <v>80</v>
      </c>
      <c r="G52">
        <v>80</v>
      </c>
      <c r="L52">
        <v>80</v>
      </c>
      <c r="Q52">
        <v>80</v>
      </c>
      <c r="R52" s="2"/>
      <c r="U52">
        <v>80</v>
      </c>
      <c r="Z52">
        <v>80</v>
      </c>
      <c r="AC52" s="24"/>
    </row>
    <row r="53" spans="2:29" x14ac:dyDescent="0.25">
      <c r="Q53"/>
      <c r="AC53" s="24"/>
    </row>
    <row r="54" spans="2:29" x14ac:dyDescent="0.25">
      <c r="B54" s="19" t="s">
        <v>39</v>
      </c>
      <c r="C54" s="25"/>
      <c r="G54" s="19" t="s">
        <v>40</v>
      </c>
      <c r="H54" s="25"/>
      <c r="L54" s="19" t="s">
        <v>41</v>
      </c>
      <c r="M54" s="25"/>
      <c r="N54" s="25"/>
      <c r="Q54" s="19" t="s">
        <v>42</v>
      </c>
      <c r="R54" s="25"/>
      <c r="U54" s="19" t="s">
        <v>43</v>
      </c>
      <c r="V54" s="25"/>
      <c r="W54" s="25"/>
      <c r="Z54" s="19" t="s">
        <v>44</v>
      </c>
      <c r="AA54" s="25"/>
      <c r="AB54" s="25"/>
      <c r="AC54" s="24"/>
    </row>
    <row r="55" spans="2:29" x14ac:dyDescent="0.25">
      <c r="B55">
        <v>80</v>
      </c>
      <c r="G55">
        <v>80</v>
      </c>
      <c r="L55">
        <v>80</v>
      </c>
      <c r="Q55">
        <v>80</v>
      </c>
      <c r="U55">
        <v>80</v>
      </c>
      <c r="Z55">
        <v>80</v>
      </c>
      <c r="AC55" s="24"/>
    </row>
    <row r="56" spans="2:29" x14ac:dyDescent="0.25">
      <c r="AC56" s="24"/>
    </row>
    <row r="57" spans="2:29" x14ac:dyDescent="0.25">
      <c r="B57" s="5"/>
      <c r="C57" s="5"/>
      <c r="D57" s="5"/>
      <c r="E57" s="5"/>
      <c r="F57" s="5"/>
      <c r="G57" s="5"/>
      <c r="H57" s="5"/>
      <c r="I57" s="5"/>
      <c r="J57" s="5"/>
      <c r="K57" s="5"/>
      <c r="L57" s="5"/>
      <c r="M57" s="5"/>
      <c r="N57" s="5"/>
      <c r="O57" s="5"/>
      <c r="P57" s="5"/>
      <c r="Q57" s="6"/>
      <c r="R57" s="5"/>
      <c r="S57" s="5"/>
      <c r="T57" s="5"/>
      <c r="U57" s="5"/>
      <c r="V57" s="5"/>
      <c r="W57" s="5"/>
      <c r="X57" s="5"/>
      <c r="Y57" s="5"/>
      <c r="Z57" s="5"/>
      <c r="AA57" s="5"/>
      <c r="AB57" s="5"/>
      <c r="AC57" s="30"/>
    </row>
    <row r="58" spans="2:29" x14ac:dyDescent="0.25">
      <c r="AC58" s="24"/>
    </row>
    <row r="59" spans="2:29" x14ac:dyDescent="0.25">
      <c r="B59" s="19" t="s">
        <v>28</v>
      </c>
      <c r="C59" s="25"/>
      <c r="D59" s="25"/>
      <c r="R59" s="19" t="s">
        <v>29</v>
      </c>
      <c r="S59" s="25"/>
      <c r="T59" s="25"/>
      <c r="AC59" s="24"/>
    </row>
    <row r="60" spans="2:29" x14ac:dyDescent="0.25">
      <c r="B60" s="40" t="s">
        <v>981</v>
      </c>
      <c r="R60" s="40" t="s">
        <v>982</v>
      </c>
      <c r="AC60" s="24"/>
    </row>
    <row r="61" spans="2:29" x14ac:dyDescent="0.25">
      <c r="AC61" s="24"/>
    </row>
    <row r="62" spans="2:29" x14ac:dyDescent="0.25">
      <c r="B62" s="19" t="s">
        <v>30</v>
      </c>
      <c r="C62" s="25"/>
      <c r="D62" s="25"/>
      <c r="AC62" s="24"/>
    </row>
    <row r="63" spans="2:29" x14ac:dyDescent="0.25">
      <c r="B63">
        <v>0</v>
      </c>
      <c r="AC63" s="24"/>
    </row>
    <row r="64" spans="2:29" x14ac:dyDescent="0.25">
      <c r="AC64" s="24"/>
    </row>
    <row r="65" spans="2:29" x14ac:dyDescent="0.25">
      <c r="B65" s="19" t="s">
        <v>31</v>
      </c>
      <c r="C65" s="25"/>
      <c r="D65" s="25"/>
      <c r="AC65" s="24"/>
    </row>
    <row r="66" spans="2:29" x14ac:dyDescent="0.25">
      <c r="B66">
        <v>550</v>
      </c>
      <c r="C66" t="s">
        <v>80</v>
      </c>
      <c r="AC66" s="24"/>
    </row>
    <row r="67" spans="2:29" x14ac:dyDescent="0.25">
      <c r="B67" s="5"/>
      <c r="C67" s="5"/>
      <c r="D67" s="5"/>
      <c r="E67" s="5"/>
      <c r="F67" s="5"/>
      <c r="G67" s="5"/>
      <c r="H67" s="5"/>
      <c r="I67" s="5"/>
      <c r="J67" s="5"/>
      <c r="K67" s="5"/>
      <c r="L67" s="5"/>
      <c r="M67" s="5"/>
      <c r="N67" s="5"/>
      <c r="O67" s="5"/>
      <c r="P67" s="5"/>
      <c r="Q67" s="6"/>
      <c r="R67" s="5"/>
      <c r="S67" s="5"/>
      <c r="T67" s="5"/>
      <c r="U67" s="5"/>
      <c r="V67" s="5"/>
      <c r="W67" s="5"/>
      <c r="X67" s="5"/>
      <c r="Y67" s="5"/>
      <c r="Z67" s="5"/>
      <c r="AA67" s="5"/>
      <c r="AB67" s="5"/>
      <c r="AC67" s="30"/>
    </row>
    <row r="68" spans="2:29" x14ac:dyDescent="0.25">
      <c r="AC68" s="24"/>
    </row>
    <row r="69" spans="2:29" x14ac:dyDescent="0.25">
      <c r="B69" s="19" t="s">
        <v>32</v>
      </c>
      <c r="C69" s="25"/>
      <c r="D69" s="25"/>
      <c r="E69" s="25"/>
      <c r="AC69" s="24"/>
    </row>
    <row r="70" spans="2:29" x14ac:dyDescent="0.25">
      <c r="AC70" s="24"/>
    </row>
    <row r="71" spans="2:29" x14ac:dyDescent="0.25">
      <c r="AC71" s="24"/>
    </row>
    <row r="72" spans="2:29" x14ac:dyDescent="0.25">
      <c r="B72" s="19" t="s">
        <v>33</v>
      </c>
      <c r="C72" s="25"/>
      <c r="G72" s="19" t="s">
        <v>34</v>
      </c>
      <c r="H72" s="25"/>
      <c r="L72" s="19" t="s">
        <v>35</v>
      </c>
      <c r="M72" s="25"/>
      <c r="Q72" s="19" t="s">
        <v>36</v>
      </c>
      <c r="R72" s="25"/>
      <c r="U72" s="19" t="s">
        <v>37</v>
      </c>
      <c r="V72" s="25"/>
      <c r="Z72" s="19" t="s">
        <v>38</v>
      </c>
      <c r="AA72" s="25"/>
      <c r="AC72" s="24"/>
    </row>
    <row r="73" spans="2:29" x14ac:dyDescent="0.25">
      <c r="B73">
        <v>55</v>
      </c>
      <c r="G73">
        <v>46</v>
      </c>
      <c r="L73">
        <v>46</v>
      </c>
      <c r="Q73">
        <v>46</v>
      </c>
      <c r="R73" s="2"/>
      <c r="U73">
        <v>46</v>
      </c>
      <c r="Z73">
        <v>46</v>
      </c>
      <c r="AC73" s="24"/>
    </row>
    <row r="74" spans="2:29" x14ac:dyDescent="0.25">
      <c r="Q74"/>
      <c r="U74" t="s">
        <v>80</v>
      </c>
      <c r="AC74" s="24"/>
    </row>
    <row r="75" spans="2:29" x14ac:dyDescent="0.25">
      <c r="B75" s="19" t="s">
        <v>39</v>
      </c>
      <c r="C75" s="25"/>
      <c r="G75" s="19" t="s">
        <v>40</v>
      </c>
      <c r="H75" s="25"/>
      <c r="L75" s="19" t="s">
        <v>41</v>
      </c>
      <c r="M75" s="25"/>
      <c r="N75" s="25"/>
      <c r="Q75" s="19" t="s">
        <v>42</v>
      </c>
      <c r="R75" s="25"/>
      <c r="U75" s="19" t="s">
        <v>43</v>
      </c>
      <c r="V75" s="25"/>
      <c r="W75" s="25"/>
      <c r="Z75" s="19" t="s">
        <v>44</v>
      </c>
      <c r="AA75" s="25"/>
      <c r="AB75" s="25"/>
      <c r="AC75" s="24"/>
    </row>
    <row r="76" spans="2:29" x14ac:dyDescent="0.25">
      <c r="B76">
        <v>46</v>
      </c>
      <c r="G76">
        <v>46</v>
      </c>
      <c r="L76">
        <v>46</v>
      </c>
      <c r="Q76">
        <v>46</v>
      </c>
      <c r="U76">
        <v>46</v>
      </c>
      <c r="Z76">
        <v>46</v>
      </c>
      <c r="AC76" s="24"/>
    </row>
    <row r="77" spans="2:29" x14ac:dyDescent="0.25">
      <c r="AC77" s="24"/>
    </row>
    <row r="78" spans="2:29" x14ac:dyDescent="0.25">
      <c r="B78" s="5"/>
      <c r="C78" s="5"/>
      <c r="D78" s="5"/>
      <c r="E78" s="5"/>
      <c r="F78" s="5"/>
      <c r="G78" s="5"/>
      <c r="H78" s="5"/>
      <c r="I78" s="5"/>
      <c r="J78" s="5"/>
      <c r="K78" s="5"/>
      <c r="L78" s="5"/>
      <c r="M78" s="5"/>
      <c r="N78" s="5"/>
      <c r="O78" s="5"/>
      <c r="P78" s="5"/>
      <c r="Q78" s="6"/>
      <c r="R78" s="5"/>
      <c r="S78" s="5"/>
      <c r="T78" s="5"/>
      <c r="U78" s="5"/>
      <c r="V78" s="5"/>
      <c r="W78" s="5"/>
      <c r="X78" s="5"/>
      <c r="Y78" s="5"/>
      <c r="Z78" s="5"/>
      <c r="AA78" s="5"/>
      <c r="AB78" s="5"/>
      <c r="AC78" s="30"/>
    </row>
    <row r="79" spans="2:29" x14ac:dyDescent="0.25">
      <c r="AC79" s="24"/>
    </row>
    <row r="80" spans="2:29" x14ac:dyDescent="0.25">
      <c r="B80" s="19" t="s">
        <v>28</v>
      </c>
      <c r="C80" s="25"/>
      <c r="D80" s="25"/>
      <c r="R80" s="19" t="s">
        <v>29</v>
      </c>
      <c r="S80" s="25"/>
      <c r="T80" s="25"/>
      <c r="AC80" s="24"/>
    </row>
    <row r="81" spans="2:29" x14ac:dyDescent="0.25">
      <c r="B81" s="171" t="s">
        <v>983</v>
      </c>
      <c r="C81" s="171"/>
      <c r="D81" s="171"/>
      <c r="E81" s="171"/>
      <c r="F81" s="171"/>
      <c r="G81" s="171"/>
      <c r="H81" s="171"/>
      <c r="I81" s="171"/>
      <c r="J81" s="171"/>
      <c r="K81" s="171"/>
      <c r="L81" s="171"/>
      <c r="M81" s="171"/>
      <c r="N81" s="171"/>
      <c r="O81" s="171"/>
      <c r="P81" s="171"/>
      <c r="R81" s="44" t="s">
        <v>984</v>
      </c>
      <c r="AC81" s="24"/>
    </row>
    <row r="82" spans="2:29" x14ac:dyDescent="0.25">
      <c r="AC82" s="24"/>
    </row>
    <row r="83" spans="2:29" x14ac:dyDescent="0.25">
      <c r="B83" s="19" t="s">
        <v>30</v>
      </c>
      <c r="C83" s="25"/>
      <c r="D83" s="25"/>
      <c r="AC83" s="24"/>
    </row>
    <row r="84" spans="2:29" x14ac:dyDescent="0.25">
      <c r="B84">
        <v>0</v>
      </c>
      <c r="AC84" s="24"/>
    </row>
    <row r="85" spans="2:29" x14ac:dyDescent="0.25">
      <c r="AC85" s="24"/>
    </row>
    <row r="86" spans="2:29" x14ac:dyDescent="0.25">
      <c r="B86" s="19" t="s">
        <v>31</v>
      </c>
      <c r="C86" s="25"/>
      <c r="D86" s="25"/>
      <c r="AC86" s="24"/>
    </row>
    <row r="87" spans="2:29" x14ac:dyDescent="0.25">
      <c r="B87">
        <v>180</v>
      </c>
      <c r="C87" t="s">
        <v>80</v>
      </c>
      <c r="AC87" s="24"/>
    </row>
    <row r="88" spans="2:29" x14ac:dyDescent="0.25">
      <c r="B88" s="5"/>
      <c r="C88" s="5"/>
      <c r="D88" s="5"/>
      <c r="E88" s="5"/>
      <c r="F88" s="5"/>
      <c r="G88" s="5"/>
      <c r="H88" s="5"/>
      <c r="I88" s="5"/>
      <c r="J88" s="5"/>
      <c r="K88" s="5"/>
      <c r="L88" s="5"/>
      <c r="M88" s="5"/>
      <c r="N88" s="5"/>
      <c r="O88" s="5"/>
      <c r="P88" s="5"/>
      <c r="Q88" s="6"/>
      <c r="R88" s="5"/>
      <c r="S88" s="5"/>
      <c r="T88" s="5"/>
      <c r="U88" s="5"/>
      <c r="V88" s="5"/>
      <c r="W88" s="5"/>
      <c r="X88" s="5"/>
      <c r="Y88" s="5"/>
      <c r="Z88" s="5"/>
      <c r="AA88" s="5"/>
      <c r="AB88" s="5"/>
      <c r="AC88" s="30"/>
    </row>
    <row r="89" spans="2:29" x14ac:dyDescent="0.25">
      <c r="AC89" s="24"/>
    </row>
    <row r="90" spans="2:29" x14ac:dyDescent="0.25">
      <c r="B90" s="19" t="s">
        <v>32</v>
      </c>
      <c r="C90" s="25"/>
      <c r="D90" s="25"/>
      <c r="E90" s="25"/>
      <c r="AC90" s="24"/>
    </row>
    <row r="91" spans="2:29" x14ac:dyDescent="0.25">
      <c r="AC91" s="24"/>
    </row>
    <row r="92" spans="2:29" x14ac:dyDescent="0.25">
      <c r="B92" s="19" t="s">
        <v>33</v>
      </c>
      <c r="C92" s="25"/>
      <c r="G92" s="19" t="s">
        <v>34</v>
      </c>
      <c r="H92" s="25"/>
      <c r="L92" s="19" t="s">
        <v>35</v>
      </c>
      <c r="M92" s="25"/>
      <c r="Q92" s="19" t="s">
        <v>36</v>
      </c>
      <c r="R92" s="25"/>
      <c r="U92" s="19" t="s">
        <v>37</v>
      </c>
      <c r="V92" s="25"/>
      <c r="Z92" s="19" t="s">
        <v>38</v>
      </c>
      <c r="AA92" s="25"/>
      <c r="AC92" s="24"/>
    </row>
    <row r="93" spans="2:29" x14ac:dyDescent="0.25">
      <c r="B93">
        <v>15</v>
      </c>
      <c r="G93">
        <v>15</v>
      </c>
      <c r="L93">
        <v>15</v>
      </c>
      <c r="Q93">
        <v>15</v>
      </c>
      <c r="R93" s="2"/>
      <c r="U93">
        <v>15</v>
      </c>
      <c r="Z93">
        <v>15</v>
      </c>
      <c r="AC93" s="24"/>
    </row>
    <row r="94" spans="2:29" x14ac:dyDescent="0.25">
      <c r="Q94"/>
      <c r="AC94" s="24"/>
    </row>
    <row r="95" spans="2:29" x14ac:dyDescent="0.25">
      <c r="B95" s="19" t="s">
        <v>39</v>
      </c>
      <c r="C95" s="25"/>
      <c r="G95" s="19" t="s">
        <v>40</v>
      </c>
      <c r="H95" s="25"/>
      <c r="L95" s="19" t="s">
        <v>41</v>
      </c>
      <c r="M95" s="25"/>
      <c r="N95" s="25"/>
      <c r="Q95" s="19" t="s">
        <v>42</v>
      </c>
      <c r="R95" s="25"/>
      <c r="U95" s="19" t="s">
        <v>43</v>
      </c>
      <c r="V95" s="25"/>
      <c r="W95" s="25"/>
      <c r="Z95" s="19" t="s">
        <v>44</v>
      </c>
      <c r="AA95" s="25"/>
      <c r="AB95" s="25"/>
      <c r="AC95" s="24"/>
    </row>
    <row r="96" spans="2:29" x14ac:dyDescent="0.25">
      <c r="B96">
        <v>15</v>
      </c>
      <c r="G96">
        <v>15</v>
      </c>
      <c r="L96">
        <v>15</v>
      </c>
      <c r="Q96">
        <v>15</v>
      </c>
      <c r="U96">
        <v>15</v>
      </c>
      <c r="Z96">
        <v>15</v>
      </c>
      <c r="AC96" s="24"/>
    </row>
    <row r="97" spans="2:29" x14ac:dyDescent="0.25">
      <c r="B97" s="5"/>
      <c r="C97" s="5"/>
      <c r="D97" s="5"/>
      <c r="E97" s="5"/>
      <c r="F97" s="5"/>
      <c r="G97" s="5"/>
      <c r="H97" s="5"/>
      <c r="I97" s="5"/>
      <c r="J97" s="5"/>
      <c r="K97" s="5"/>
      <c r="L97" s="5"/>
      <c r="M97" s="5"/>
      <c r="N97" s="5"/>
      <c r="O97" s="5"/>
      <c r="P97" s="5"/>
      <c r="Q97" s="6"/>
      <c r="R97" s="5"/>
      <c r="S97" s="5"/>
      <c r="T97" s="5"/>
      <c r="U97" s="5"/>
      <c r="V97" s="5"/>
      <c r="W97" s="5"/>
      <c r="X97" s="5"/>
      <c r="Y97" s="5"/>
      <c r="Z97" s="5"/>
      <c r="AA97" s="5"/>
      <c r="AB97" s="5"/>
      <c r="AC97" s="30"/>
    </row>
    <row r="98" spans="2:29" x14ac:dyDescent="0.25">
      <c r="AC98" s="24"/>
    </row>
    <row r="99" spans="2:29" x14ac:dyDescent="0.25">
      <c r="B99" s="19" t="s">
        <v>28</v>
      </c>
      <c r="C99" s="25"/>
      <c r="D99" s="25"/>
      <c r="R99" s="19" t="s">
        <v>29</v>
      </c>
      <c r="S99" s="25"/>
      <c r="T99" s="25"/>
      <c r="AC99" s="24"/>
    </row>
    <row r="100" spans="2:29" x14ac:dyDescent="0.25">
      <c r="B100" s="40" t="s">
        <v>985</v>
      </c>
      <c r="R100" s="40" t="s">
        <v>986</v>
      </c>
      <c r="AC100" s="24"/>
    </row>
    <row r="101" spans="2:29" x14ac:dyDescent="0.25">
      <c r="AC101" s="24"/>
    </row>
    <row r="102" spans="2:29" x14ac:dyDescent="0.25">
      <c r="B102" s="19" t="s">
        <v>30</v>
      </c>
      <c r="C102" s="25"/>
      <c r="D102" s="25"/>
      <c r="AC102" s="24"/>
    </row>
    <row r="103" spans="2:29" x14ac:dyDescent="0.25">
      <c r="B103">
        <v>0</v>
      </c>
      <c r="AC103" s="24"/>
    </row>
    <row r="104" spans="2:29" x14ac:dyDescent="0.25">
      <c r="AC104" s="24"/>
    </row>
    <row r="105" spans="2:29" x14ac:dyDescent="0.25">
      <c r="B105" s="19" t="s">
        <v>31</v>
      </c>
      <c r="C105" s="25"/>
      <c r="D105" s="25"/>
      <c r="AC105" s="24"/>
    </row>
    <row r="106" spans="2:29" x14ac:dyDescent="0.25">
      <c r="B106">
        <v>100</v>
      </c>
      <c r="C106" t="s">
        <v>80</v>
      </c>
      <c r="AC106" s="24"/>
    </row>
    <row r="107" spans="2:29" x14ac:dyDescent="0.25">
      <c r="B107" s="5"/>
      <c r="C107" s="5"/>
      <c r="D107" s="5"/>
      <c r="E107" s="5"/>
      <c r="F107" s="5"/>
      <c r="G107" s="5"/>
      <c r="H107" s="5"/>
      <c r="I107" s="5"/>
      <c r="J107" s="5"/>
      <c r="K107" s="5"/>
      <c r="L107" s="5"/>
      <c r="M107" s="5"/>
      <c r="N107" s="5"/>
      <c r="O107" s="5"/>
      <c r="P107" s="5"/>
      <c r="Q107" s="6"/>
      <c r="R107" s="5"/>
      <c r="S107" s="5"/>
      <c r="T107" s="5"/>
      <c r="U107" s="5"/>
      <c r="V107" s="5"/>
      <c r="W107" s="5"/>
      <c r="X107" s="5"/>
      <c r="Y107" s="5"/>
      <c r="Z107" s="5"/>
      <c r="AA107" s="5"/>
      <c r="AB107" s="5"/>
      <c r="AC107" s="30"/>
    </row>
    <row r="108" spans="2:29" x14ac:dyDescent="0.25">
      <c r="AC108" s="24"/>
    </row>
    <row r="109" spans="2:29" x14ac:dyDescent="0.25">
      <c r="B109" s="19" t="s">
        <v>32</v>
      </c>
      <c r="C109" s="25"/>
      <c r="D109" s="25"/>
      <c r="E109" s="25"/>
      <c r="AC109" s="24"/>
    </row>
    <row r="110" spans="2:29" x14ac:dyDescent="0.25">
      <c r="AC110" s="24"/>
    </row>
    <row r="111" spans="2:29" x14ac:dyDescent="0.25">
      <c r="B111" s="19" t="s">
        <v>33</v>
      </c>
      <c r="C111" s="25"/>
      <c r="G111" s="19" t="s">
        <v>34</v>
      </c>
      <c r="H111" s="25"/>
      <c r="L111" s="19" t="s">
        <v>35</v>
      </c>
      <c r="M111" s="25"/>
      <c r="Q111" s="19" t="s">
        <v>36</v>
      </c>
      <c r="R111" s="25"/>
      <c r="U111" s="19" t="s">
        <v>37</v>
      </c>
      <c r="V111" s="25"/>
      <c r="Z111" s="19" t="s">
        <v>38</v>
      </c>
      <c r="AA111" s="25"/>
      <c r="AC111" s="24"/>
    </row>
    <row r="112" spans="2:29" x14ac:dyDescent="0.25">
      <c r="B112">
        <v>10</v>
      </c>
      <c r="G112">
        <v>8</v>
      </c>
      <c r="L112">
        <v>8</v>
      </c>
      <c r="Q112">
        <v>8</v>
      </c>
      <c r="R112" s="2"/>
      <c r="U112">
        <v>8</v>
      </c>
      <c r="Z112">
        <v>8</v>
      </c>
      <c r="AC112" s="24"/>
    </row>
    <row r="113" spans="2:29" x14ac:dyDescent="0.25">
      <c r="Q113"/>
      <c r="AC113" s="24"/>
    </row>
    <row r="114" spans="2:29" x14ac:dyDescent="0.25">
      <c r="B114" s="19" t="s">
        <v>39</v>
      </c>
      <c r="C114" s="25"/>
      <c r="G114" s="19" t="s">
        <v>40</v>
      </c>
      <c r="H114" s="25"/>
      <c r="L114" s="19" t="s">
        <v>41</v>
      </c>
      <c r="M114" s="25"/>
      <c r="N114" s="25"/>
      <c r="Q114" s="19" t="s">
        <v>42</v>
      </c>
      <c r="R114" s="25"/>
      <c r="U114" s="19" t="s">
        <v>43</v>
      </c>
      <c r="V114" s="25"/>
      <c r="W114" s="25"/>
      <c r="Z114" s="19" t="s">
        <v>44</v>
      </c>
      <c r="AA114" s="25"/>
      <c r="AB114" s="25"/>
      <c r="AC114" s="24"/>
    </row>
    <row r="115" spans="2:29" x14ac:dyDescent="0.25">
      <c r="B115">
        <v>8</v>
      </c>
      <c r="G115">
        <v>8</v>
      </c>
      <c r="L115">
        <v>8</v>
      </c>
      <c r="Q115">
        <v>8</v>
      </c>
      <c r="U115">
        <v>8</v>
      </c>
      <c r="Z115">
        <v>10</v>
      </c>
      <c r="AC115" s="24"/>
    </row>
  </sheetData>
  <mergeCells count="5">
    <mergeCell ref="B12:AC12"/>
    <mergeCell ref="B15:AC15"/>
    <mergeCell ref="R18:AC18"/>
    <mergeCell ref="B46:C46"/>
    <mergeCell ref="B81:P81"/>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2"/>
  <dimension ref="A2:AH55"/>
  <sheetViews>
    <sheetView topLeftCell="A16" zoomScaleNormal="100" workbookViewId="0">
      <selection activeCell="B32" sqref="B32:AC32"/>
    </sheetView>
  </sheetViews>
  <sheetFormatPr baseColWidth="10" defaultColWidth="3.7109375" defaultRowHeight="15" x14ac:dyDescent="0.25"/>
  <cols>
    <col min="2" max="2" width="4.42578125" customWidth="1"/>
    <col min="7" max="7" width="4" bestFit="1" customWidth="1"/>
    <col min="15" max="15" width="2" customWidth="1"/>
    <col min="16" max="16" width="2.7109375" customWidth="1"/>
    <col min="17" max="17" width="3.7109375" style="2" customWidth="1"/>
    <col min="29" max="29" width="16.28515625" style="24" bestFit="1" customWidth="1"/>
    <col min="34" max="34" width="12.140625" bestFit="1" customWidth="1"/>
  </cols>
  <sheetData>
    <row r="2" spans="1:29" ht="18.75" x14ac:dyDescent="0.3">
      <c r="B2" s="1" t="s">
        <v>0</v>
      </c>
    </row>
    <row r="3" spans="1:29" ht="15.75" x14ac:dyDescent="0.25">
      <c r="B3" s="3" t="s">
        <v>987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30"/>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65"/>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66" t="s">
        <v>4</v>
      </c>
    </row>
    <row r="9" spans="1:29" ht="15.75" x14ac:dyDescent="0.25">
      <c r="B9" s="7" t="s">
        <v>988</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65"/>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65"/>
    </row>
    <row r="12" spans="1:29" x14ac:dyDescent="0.25">
      <c r="B12" s="13" t="s">
        <v>989</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65"/>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65"/>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65"/>
    </row>
    <row r="15" spans="1:29" x14ac:dyDescent="0.25">
      <c r="B15" s="13" t="s">
        <v>990</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65"/>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65"/>
    </row>
    <row r="17" spans="1:34"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65"/>
    </row>
    <row r="18" spans="1:34" ht="33" customHeight="1" x14ac:dyDescent="0.25">
      <c r="B18" s="133" t="s">
        <v>991</v>
      </c>
      <c r="C18" s="133"/>
      <c r="D18" s="133"/>
      <c r="E18" s="133"/>
      <c r="F18" s="133"/>
      <c r="G18" s="133"/>
      <c r="H18" s="133"/>
      <c r="I18" s="133"/>
      <c r="J18" s="133"/>
      <c r="K18" s="133"/>
      <c r="L18" s="133"/>
      <c r="M18" s="133"/>
      <c r="N18" s="133"/>
      <c r="O18" s="133"/>
      <c r="P18" s="133"/>
      <c r="Q18" s="15"/>
      <c r="R18" s="33" t="s">
        <v>992</v>
      </c>
      <c r="S18" s="14"/>
      <c r="T18" s="12"/>
      <c r="U18" s="12"/>
      <c r="V18" s="12"/>
      <c r="W18" s="12"/>
      <c r="X18" s="12"/>
      <c r="Y18" s="12"/>
      <c r="Z18" s="12"/>
      <c r="AA18" s="12"/>
      <c r="AB18" s="7"/>
      <c r="AC18" s="65"/>
    </row>
    <row r="19" spans="1:34"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65"/>
    </row>
    <row r="20" spans="1:34"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65"/>
    </row>
    <row r="21" spans="1:34" ht="30" customHeight="1" x14ac:dyDescent="0.25">
      <c r="B21" s="60" t="s">
        <v>50</v>
      </c>
      <c r="C21" s="14"/>
      <c r="D21" s="14"/>
      <c r="E21" s="14"/>
      <c r="F21" s="14"/>
      <c r="G21" s="14"/>
      <c r="H21" s="14"/>
      <c r="I21" s="14"/>
      <c r="J21" s="14"/>
      <c r="K21" s="14"/>
      <c r="L21" s="14"/>
      <c r="M21" s="14"/>
      <c r="N21" s="14"/>
      <c r="O21" s="14"/>
      <c r="P21" s="14"/>
      <c r="Q21" s="15"/>
      <c r="R21" s="172" t="s">
        <v>993</v>
      </c>
      <c r="S21" s="172"/>
      <c r="T21" s="172"/>
      <c r="U21" s="172"/>
      <c r="V21" s="172"/>
      <c r="W21" s="172"/>
      <c r="X21" s="172"/>
      <c r="Y21" s="172"/>
      <c r="Z21" s="172"/>
      <c r="AA21" s="172"/>
      <c r="AB21" s="7"/>
      <c r="AC21" s="65"/>
    </row>
    <row r="22" spans="1:34"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30"/>
    </row>
    <row r="23" spans="1:34"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37"/>
    </row>
    <row r="24" spans="1:34"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37"/>
    </row>
    <row r="25" spans="1:34" x14ac:dyDescent="0.25">
      <c r="B25" s="19" t="s">
        <v>15</v>
      </c>
      <c r="C25" s="20"/>
      <c r="N25" s="2"/>
      <c r="O25" s="21"/>
      <c r="P25" s="21"/>
      <c r="R25" s="21"/>
      <c r="S25" s="21"/>
      <c r="T25" s="2"/>
      <c r="AC25" s="67" t="s">
        <v>16</v>
      </c>
    </row>
    <row r="26" spans="1:34" x14ac:dyDescent="0.25">
      <c r="B26" s="23">
        <v>211</v>
      </c>
      <c r="C26" s="23" t="s">
        <v>17</v>
      </c>
      <c r="AC26" s="95">
        <v>100000</v>
      </c>
      <c r="AH26" s="29"/>
    </row>
    <row r="27" spans="1:34" x14ac:dyDescent="0.25">
      <c r="B27" s="23">
        <v>216</v>
      </c>
      <c r="C27" s="23" t="s">
        <v>53</v>
      </c>
      <c r="AC27" s="46">
        <v>80000</v>
      </c>
      <c r="AH27" s="29"/>
    </row>
    <row r="28" spans="1:34" x14ac:dyDescent="0.25">
      <c r="B28" s="23">
        <v>246</v>
      </c>
      <c r="C28" s="23" t="s">
        <v>67</v>
      </c>
      <c r="AC28" s="46">
        <v>20000</v>
      </c>
      <c r="AH28" s="29"/>
    </row>
    <row r="29" spans="1:34" x14ac:dyDescent="0.25">
      <c r="B29" s="23">
        <v>249</v>
      </c>
      <c r="C29" s="23" t="s">
        <v>994</v>
      </c>
      <c r="AC29" s="46">
        <v>50000</v>
      </c>
      <c r="AH29" s="29"/>
    </row>
    <row r="30" spans="1:34" x14ac:dyDescent="0.25">
      <c r="B30" s="11">
        <v>261</v>
      </c>
      <c r="C30" s="11" t="s">
        <v>18</v>
      </c>
      <c r="AC30" s="46">
        <v>500000</v>
      </c>
      <c r="AH30" s="29"/>
    </row>
    <row r="31" spans="1:34" x14ac:dyDescent="0.25">
      <c r="B31" s="11">
        <v>294</v>
      </c>
      <c r="C31" s="23" t="s">
        <v>995</v>
      </c>
      <c r="AC31" s="95">
        <v>20000</v>
      </c>
      <c r="AH31" s="29"/>
    </row>
    <row r="32" spans="1:34" x14ac:dyDescent="0.25">
      <c r="B32" s="11">
        <v>511</v>
      </c>
      <c r="C32" s="11" t="s">
        <v>24</v>
      </c>
      <c r="AC32" s="46">
        <v>30000</v>
      </c>
      <c r="AH32" s="29"/>
    </row>
    <row r="33" spans="2:34" x14ac:dyDescent="0.25">
      <c r="B33" s="11">
        <v>515</v>
      </c>
      <c r="C33" s="11" t="s">
        <v>996</v>
      </c>
      <c r="AC33" s="46">
        <v>125000</v>
      </c>
      <c r="AH33" s="29"/>
    </row>
    <row r="34" spans="2:34" x14ac:dyDescent="0.25">
      <c r="B34" s="11">
        <v>521</v>
      </c>
      <c r="C34" s="11" t="s">
        <v>121</v>
      </c>
      <c r="AC34" s="46">
        <v>16000</v>
      </c>
      <c r="AH34" s="29"/>
    </row>
    <row r="35" spans="2:34" x14ac:dyDescent="0.25">
      <c r="AC35" s="46"/>
    </row>
    <row r="36" spans="2:34" x14ac:dyDescent="0.25">
      <c r="AA36" s="25"/>
      <c r="AB36" s="26" t="s">
        <v>27</v>
      </c>
      <c r="AC36" s="53">
        <f>SUM(AC26:AC34)</f>
        <v>941000</v>
      </c>
    </row>
    <row r="37" spans="2:34" x14ac:dyDescent="0.25">
      <c r="B37" s="5"/>
      <c r="C37" s="5"/>
      <c r="D37" s="5"/>
      <c r="E37" s="5"/>
      <c r="F37" s="5"/>
      <c r="G37" s="5"/>
      <c r="H37" s="5"/>
      <c r="I37" s="5"/>
      <c r="J37" s="5"/>
      <c r="K37" s="5"/>
      <c r="L37" s="5"/>
      <c r="M37" s="5"/>
      <c r="N37" s="5"/>
      <c r="O37" s="5"/>
      <c r="P37" s="5"/>
      <c r="Q37" s="6"/>
      <c r="R37" s="5"/>
      <c r="S37" s="5"/>
      <c r="T37" s="5"/>
      <c r="U37" s="5"/>
      <c r="V37" s="5"/>
      <c r="W37" s="5"/>
      <c r="X37" s="5"/>
      <c r="Y37" s="5"/>
      <c r="Z37" s="5"/>
      <c r="AA37" s="5"/>
      <c r="AB37" s="5"/>
      <c r="AC37" s="30"/>
    </row>
    <row r="39" spans="2:34" x14ac:dyDescent="0.25">
      <c r="B39" s="19" t="s">
        <v>28</v>
      </c>
      <c r="C39" s="25"/>
      <c r="D39" s="25"/>
      <c r="R39" s="19" t="s">
        <v>29</v>
      </c>
      <c r="S39" s="25"/>
      <c r="T39" s="25"/>
    </row>
    <row r="40" spans="2:34" ht="32.25" customHeight="1" x14ac:dyDescent="0.25">
      <c r="B40" s="149" t="s">
        <v>997</v>
      </c>
      <c r="C40" s="149"/>
      <c r="D40" s="149"/>
      <c r="E40" s="149"/>
      <c r="F40" s="149"/>
      <c r="G40" s="149"/>
      <c r="H40" s="149"/>
      <c r="I40" s="149"/>
      <c r="J40" s="149"/>
      <c r="K40" s="149"/>
      <c r="L40" s="149"/>
      <c r="M40" s="149"/>
      <c r="N40" s="149"/>
      <c r="O40" s="149"/>
      <c r="P40" s="149"/>
      <c r="R40" s="44" t="s">
        <v>998</v>
      </c>
    </row>
    <row r="42" spans="2:34" x14ac:dyDescent="0.25">
      <c r="B42" s="19" t="s">
        <v>30</v>
      </c>
      <c r="C42" s="25"/>
      <c r="D42" s="25"/>
    </row>
    <row r="43" spans="2:34" x14ac:dyDescent="0.25">
      <c r="B43">
        <v>0</v>
      </c>
    </row>
    <row r="45" spans="2:34" x14ac:dyDescent="0.25">
      <c r="B45" s="19" t="s">
        <v>31</v>
      </c>
      <c r="C45" s="25"/>
      <c r="D45" s="25"/>
    </row>
    <row r="46" spans="2:34" x14ac:dyDescent="0.25">
      <c r="B46" s="139">
        <v>1800</v>
      </c>
      <c r="C46" s="139"/>
    </row>
    <row r="47" spans="2:34" x14ac:dyDescent="0.25">
      <c r="B47" s="5"/>
      <c r="C47" s="5"/>
      <c r="D47" s="5"/>
      <c r="E47" s="5"/>
      <c r="F47" s="5"/>
      <c r="G47" s="5"/>
      <c r="H47" s="5"/>
      <c r="I47" s="5"/>
      <c r="J47" s="5"/>
      <c r="K47" s="5"/>
      <c r="L47" s="5"/>
      <c r="M47" s="5"/>
      <c r="N47" s="5"/>
      <c r="O47" s="5"/>
      <c r="P47" s="5"/>
      <c r="Q47" s="6"/>
      <c r="R47" s="5"/>
      <c r="S47" s="5"/>
      <c r="T47" s="5"/>
      <c r="U47" s="5"/>
      <c r="V47" s="5"/>
      <c r="W47" s="5"/>
      <c r="X47" s="5"/>
      <c r="Y47" s="5"/>
      <c r="Z47" s="5"/>
      <c r="AA47" s="5"/>
      <c r="AB47" s="5"/>
      <c r="AC47" s="30"/>
    </row>
    <row r="49" spans="2:28" x14ac:dyDescent="0.25">
      <c r="B49" s="19" t="s">
        <v>32</v>
      </c>
      <c r="C49" s="25"/>
      <c r="D49" s="25"/>
      <c r="E49" s="25"/>
    </row>
    <row r="51" spans="2:28" x14ac:dyDescent="0.25">
      <c r="B51" s="19" t="s">
        <v>33</v>
      </c>
      <c r="C51" s="25"/>
      <c r="G51" s="19" t="s">
        <v>34</v>
      </c>
      <c r="H51" s="25"/>
      <c r="L51" s="19" t="s">
        <v>35</v>
      </c>
      <c r="M51" s="25"/>
      <c r="Q51" s="19" t="s">
        <v>36</v>
      </c>
      <c r="R51" s="25"/>
      <c r="U51" s="19" t="s">
        <v>37</v>
      </c>
      <c r="V51" s="25"/>
      <c r="Z51" s="19" t="s">
        <v>38</v>
      </c>
      <c r="AA51" s="25"/>
    </row>
    <row r="52" spans="2:28" x14ac:dyDescent="0.25">
      <c r="B52" s="139">
        <v>150</v>
      </c>
      <c r="C52" s="139"/>
      <c r="G52">
        <v>150</v>
      </c>
      <c r="L52">
        <v>150</v>
      </c>
      <c r="Q52">
        <v>150</v>
      </c>
      <c r="R52" s="2"/>
      <c r="U52">
        <v>150</v>
      </c>
      <c r="Z52">
        <v>150</v>
      </c>
    </row>
    <row r="53" spans="2:28" x14ac:dyDescent="0.25">
      <c r="Q53"/>
    </row>
    <row r="54" spans="2:28" x14ac:dyDescent="0.25">
      <c r="B54" s="19" t="s">
        <v>39</v>
      </c>
      <c r="C54" s="25"/>
      <c r="G54" s="19" t="s">
        <v>40</v>
      </c>
      <c r="H54" s="25"/>
      <c r="L54" s="19" t="s">
        <v>41</v>
      </c>
      <c r="M54" s="25"/>
      <c r="N54" s="25"/>
      <c r="Q54" s="19" t="s">
        <v>42</v>
      </c>
      <c r="R54" s="25"/>
      <c r="U54" s="19" t="s">
        <v>43</v>
      </c>
      <c r="V54" s="25"/>
      <c r="W54" s="25"/>
      <c r="Z54" s="19" t="s">
        <v>44</v>
      </c>
      <c r="AA54" s="25"/>
      <c r="AB54" s="25"/>
    </row>
    <row r="55" spans="2:28" x14ac:dyDescent="0.25">
      <c r="B55" s="139">
        <v>150</v>
      </c>
      <c r="C55" s="139"/>
      <c r="G55">
        <v>150</v>
      </c>
      <c r="L55">
        <v>150</v>
      </c>
      <c r="Q55">
        <v>150</v>
      </c>
      <c r="U55">
        <v>150</v>
      </c>
      <c r="Z55">
        <v>150</v>
      </c>
    </row>
  </sheetData>
  <mergeCells count="6">
    <mergeCell ref="B55:C55"/>
    <mergeCell ref="B18:P18"/>
    <mergeCell ref="R21:AA21"/>
    <mergeCell ref="B40:P40"/>
    <mergeCell ref="B46:C46"/>
    <mergeCell ref="B52:C52"/>
  </mergeCells>
  <printOptions horizontalCentered="1"/>
  <pageMargins left="0.19685039370078741" right="0.19685039370078741" top="0.39370078740157483" bottom="0.39370078740157483" header="0.31496062992125984" footer="0.31496062992125984"/>
  <pageSetup scale="85"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5"/>
  <dimension ref="A2:AC102"/>
  <sheetViews>
    <sheetView topLeftCell="A16" workbookViewId="0">
      <selection activeCell="AC32" sqref="AC32"/>
    </sheetView>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987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999</v>
      </c>
      <c r="C9" s="14"/>
      <c r="D9" s="14"/>
      <c r="E9" s="14"/>
      <c r="F9" s="14"/>
      <c r="G9" s="14"/>
      <c r="H9" s="14"/>
      <c r="I9" s="14"/>
      <c r="J9" s="14"/>
      <c r="K9" s="14"/>
      <c r="L9" s="14"/>
      <c r="M9" s="14"/>
      <c r="N9" s="14"/>
      <c r="O9" s="14"/>
      <c r="P9" s="14"/>
      <c r="Q9" s="15"/>
      <c r="R9" s="14"/>
      <c r="S9" s="14"/>
      <c r="T9" s="14"/>
      <c r="U9" s="14"/>
      <c r="V9" s="14"/>
      <c r="W9" s="14"/>
      <c r="X9" s="14"/>
      <c r="Y9" s="14"/>
      <c r="Z9" s="14"/>
      <c r="AA9" s="14"/>
      <c r="AB9" s="14"/>
      <c r="AC9" s="5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1000</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1001</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0.75" customHeight="1" x14ac:dyDescent="0.25">
      <c r="B18" s="133" t="s">
        <v>1002</v>
      </c>
      <c r="C18" s="133"/>
      <c r="D18" s="133"/>
      <c r="E18" s="133"/>
      <c r="F18" s="133"/>
      <c r="G18" s="133"/>
      <c r="H18" s="133"/>
      <c r="I18" s="133"/>
      <c r="J18" s="133"/>
      <c r="K18" s="133"/>
      <c r="L18" s="133"/>
      <c r="M18" s="133"/>
      <c r="N18" s="133"/>
      <c r="O18" s="133"/>
      <c r="P18" s="133"/>
      <c r="Q18" s="15"/>
      <c r="R18" s="33" t="s">
        <v>1003</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29.25" customHeight="1" x14ac:dyDescent="0.25">
      <c r="B21" s="60" t="s">
        <v>50</v>
      </c>
      <c r="C21" s="14"/>
      <c r="D21" s="14"/>
      <c r="E21" s="14"/>
      <c r="F21" s="14"/>
      <c r="G21" s="14"/>
      <c r="H21" s="14"/>
      <c r="I21" s="14"/>
      <c r="J21" s="14"/>
      <c r="K21" s="14"/>
      <c r="L21" s="14"/>
      <c r="M21" s="14"/>
      <c r="N21" s="14"/>
      <c r="O21" s="14"/>
      <c r="P21" s="14"/>
      <c r="Q21" s="15"/>
      <c r="R21" s="172" t="s">
        <v>993</v>
      </c>
      <c r="S21" s="172"/>
      <c r="T21" s="172"/>
      <c r="U21" s="172"/>
      <c r="V21" s="172"/>
      <c r="W21" s="172"/>
      <c r="X21" s="172"/>
      <c r="Y21" s="172"/>
      <c r="Z21" s="172"/>
      <c r="AA21" s="17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11">
        <v>221</v>
      </c>
      <c r="C26" s="11" t="s">
        <v>66</v>
      </c>
      <c r="AC26" s="95">
        <v>50000</v>
      </c>
    </row>
    <row r="27" spans="1:29" x14ac:dyDescent="0.25">
      <c r="B27" s="11">
        <v>248</v>
      </c>
      <c r="C27" s="11" t="s">
        <v>68</v>
      </c>
      <c r="AC27" s="95">
        <v>5000</v>
      </c>
    </row>
    <row r="28" spans="1:29" x14ac:dyDescent="0.25">
      <c r="B28" s="11">
        <v>253</v>
      </c>
      <c r="C28" s="11" t="s">
        <v>167</v>
      </c>
      <c r="AC28" s="95">
        <v>80000</v>
      </c>
    </row>
    <row r="29" spans="1:29" x14ac:dyDescent="0.25">
      <c r="B29" s="11">
        <v>254</v>
      </c>
      <c r="C29" s="11" t="s">
        <v>168</v>
      </c>
      <c r="AC29" s="95">
        <v>90000</v>
      </c>
    </row>
    <row r="30" spans="1:29" x14ac:dyDescent="0.25">
      <c r="B30" s="11">
        <v>256</v>
      </c>
      <c r="C30" s="11" t="s">
        <v>1004</v>
      </c>
      <c r="AC30" s="95">
        <v>25000</v>
      </c>
    </row>
    <row r="31" spans="1:29" x14ac:dyDescent="0.25">
      <c r="B31" s="23">
        <v>272</v>
      </c>
      <c r="C31" s="23" t="s">
        <v>291</v>
      </c>
      <c r="AC31" s="46">
        <f>440000-100000-15000</f>
        <v>325000</v>
      </c>
    </row>
    <row r="32" spans="1:29" x14ac:dyDescent="0.25">
      <c r="B32" s="23">
        <v>296</v>
      </c>
      <c r="C32" s="23" t="s">
        <v>54</v>
      </c>
      <c r="AC32" s="95">
        <v>100000</v>
      </c>
    </row>
    <row r="33" spans="2:29" x14ac:dyDescent="0.25">
      <c r="B33" s="23">
        <v>551</v>
      </c>
      <c r="C33" s="23" t="s">
        <v>1005</v>
      </c>
      <c r="AC33" s="95">
        <f>466000-55000-110000</f>
        <v>301000</v>
      </c>
    </row>
    <row r="34" spans="2:29" x14ac:dyDescent="0.25">
      <c r="AC34" s="95"/>
    </row>
    <row r="35" spans="2:29" x14ac:dyDescent="0.25">
      <c r="AA35" s="25"/>
      <c r="AB35" s="26" t="s">
        <v>27</v>
      </c>
      <c r="AC35" s="96">
        <f>SUM(AC26:AC33)</f>
        <v>976000</v>
      </c>
    </row>
    <row r="36" spans="2:29" x14ac:dyDescent="0.25">
      <c r="X36" s="28"/>
      <c r="Y36" s="28"/>
      <c r="Z36" s="28"/>
      <c r="AA36" s="28"/>
      <c r="AB36" s="28"/>
      <c r="AC36" s="29" t="s">
        <v>80</v>
      </c>
    </row>
    <row r="37" spans="2:29" x14ac:dyDescent="0.25">
      <c r="AC37" s="29" t="s">
        <v>80</v>
      </c>
    </row>
    <row r="38" spans="2:29" x14ac:dyDescent="0.25">
      <c r="B38" s="5"/>
      <c r="C38" s="5"/>
      <c r="D38" s="5"/>
      <c r="E38" s="5"/>
      <c r="F38" s="5"/>
      <c r="G38" s="5"/>
      <c r="H38" s="5"/>
      <c r="I38" s="5"/>
      <c r="J38" s="5"/>
      <c r="K38" s="5"/>
      <c r="L38" s="5"/>
      <c r="M38" s="5"/>
      <c r="N38" s="5"/>
      <c r="O38" s="5"/>
      <c r="P38" s="5"/>
      <c r="Q38" s="6"/>
      <c r="R38" s="5"/>
      <c r="S38" s="5"/>
      <c r="T38" s="5"/>
      <c r="U38" s="5"/>
      <c r="V38" s="5"/>
      <c r="W38" s="5"/>
      <c r="X38" s="5"/>
      <c r="Y38" s="5"/>
      <c r="Z38" s="5"/>
      <c r="AA38" s="5"/>
      <c r="AB38" s="5"/>
      <c r="AC38" s="30"/>
    </row>
    <row r="39" spans="2:29" x14ac:dyDescent="0.25">
      <c r="AC39" s="24"/>
    </row>
    <row r="40" spans="2:29" x14ac:dyDescent="0.25">
      <c r="B40" s="19" t="s">
        <v>28</v>
      </c>
      <c r="C40" s="25"/>
      <c r="D40" s="25"/>
      <c r="R40" s="19" t="s">
        <v>29</v>
      </c>
      <c r="S40" s="25"/>
      <c r="T40" s="25"/>
      <c r="AC40" s="24"/>
    </row>
    <row r="41" spans="2:29" x14ac:dyDescent="0.25">
      <c r="B41" s="40" t="s">
        <v>1006</v>
      </c>
      <c r="R41" s="40" t="s">
        <v>1007</v>
      </c>
      <c r="AC41" s="24"/>
    </row>
    <row r="42" spans="2:29" x14ac:dyDescent="0.25">
      <c r="AC42" s="24"/>
    </row>
    <row r="43" spans="2:29" x14ac:dyDescent="0.25">
      <c r="B43" s="19" t="s">
        <v>30</v>
      </c>
      <c r="C43" s="25"/>
      <c r="D43" s="25"/>
      <c r="AC43" s="24"/>
    </row>
    <row r="44" spans="2:29" x14ac:dyDescent="0.25">
      <c r="B44" s="173">
        <v>1</v>
      </c>
      <c r="C44" s="173"/>
      <c r="AC44" s="24"/>
    </row>
    <row r="45" spans="2:29" x14ac:dyDescent="0.25">
      <c r="AC45" s="24"/>
    </row>
    <row r="46" spans="2:29" x14ac:dyDescent="0.25">
      <c r="B46" s="19" t="s">
        <v>31</v>
      </c>
      <c r="C46" s="25"/>
      <c r="D46" s="25"/>
      <c r="AC46" s="24"/>
    </row>
    <row r="47" spans="2:29" x14ac:dyDescent="0.25">
      <c r="B47" s="173">
        <v>1</v>
      </c>
      <c r="C47" s="173"/>
      <c r="AC47" s="24"/>
    </row>
    <row r="48" spans="2:29" x14ac:dyDescent="0.25">
      <c r="AC48" s="24"/>
    </row>
    <row r="49" spans="2:29" x14ac:dyDescent="0.25">
      <c r="B49" s="5"/>
      <c r="C49" s="5"/>
      <c r="D49" s="5"/>
      <c r="E49" s="5"/>
      <c r="F49" s="5"/>
      <c r="G49" s="5"/>
      <c r="H49" s="5"/>
      <c r="I49" s="5"/>
      <c r="J49" s="5"/>
      <c r="K49" s="5"/>
      <c r="L49" s="5"/>
      <c r="M49" s="5"/>
      <c r="N49" s="5"/>
      <c r="O49" s="5"/>
      <c r="P49" s="5"/>
      <c r="Q49" s="6"/>
      <c r="R49" s="5"/>
      <c r="S49" s="5"/>
      <c r="T49" s="5"/>
      <c r="U49" s="5"/>
      <c r="V49" s="5"/>
      <c r="W49" s="5"/>
      <c r="X49" s="5"/>
      <c r="Y49" s="5"/>
      <c r="Z49" s="5"/>
      <c r="AA49" s="5"/>
      <c r="AB49" s="5"/>
      <c r="AC49" s="30"/>
    </row>
    <row r="50" spans="2:29" x14ac:dyDescent="0.25">
      <c r="AC50" s="24"/>
    </row>
    <row r="51" spans="2:29" x14ac:dyDescent="0.25">
      <c r="B51" s="19" t="s">
        <v>32</v>
      </c>
      <c r="C51" s="25"/>
      <c r="D51" s="25"/>
      <c r="E51" s="25"/>
      <c r="AC51" s="24"/>
    </row>
    <row r="52" spans="2:29" x14ac:dyDescent="0.25">
      <c r="AC52" s="24"/>
    </row>
    <row r="53" spans="2:29" x14ac:dyDescent="0.25">
      <c r="AC53" s="24"/>
    </row>
    <row r="54" spans="2:29" x14ac:dyDescent="0.25">
      <c r="B54" s="19" t="s">
        <v>33</v>
      </c>
      <c r="C54" s="25"/>
      <c r="G54" s="19" t="s">
        <v>34</v>
      </c>
      <c r="H54" s="25"/>
      <c r="L54" s="19" t="s">
        <v>35</v>
      </c>
      <c r="M54" s="25"/>
      <c r="Q54" s="19" t="s">
        <v>36</v>
      </c>
      <c r="R54" s="25"/>
      <c r="U54" s="19" t="s">
        <v>37</v>
      </c>
      <c r="V54" s="25"/>
      <c r="Z54" s="19" t="s">
        <v>38</v>
      </c>
      <c r="AA54" s="25"/>
      <c r="AC54" s="24"/>
    </row>
    <row r="55" spans="2:29" x14ac:dyDescent="0.25">
      <c r="B55" s="173">
        <v>1</v>
      </c>
      <c r="C55" s="173"/>
      <c r="G55" s="168">
        <v>1</v>
      </c>
      <c r="H55" s="168"/>
      <c r="L55" s="168">
        <v>1</v>
      </c>
      <c r="M55" s="168"/>
      <c r="Q55" s="168">
        <v>1</v>
      </c>
      <c r="R55" s="168"/>
      <c r="U55" s="168">
        <v>1</v>
      </c>
      <c r="V55" s="168"/>
      <c r="Z55" s="168">
        <v>1</v>
      </c>
      <c r="AA55" s="168"/>
      <c r="AC55" s="24"/>
    </row>
    <row r="56" spans="2:29" x14ac:dyDescent="0.25">
      <c r="Q56"/>
      <c r="AC56" s="24"/>
    </row>
    <row r="57" spans="2:29" x14ac:dyDescent="0.25">
      <c r="B57" s="19" t="s">
        <v>39</v>
      </c>
      <c r="C57" s="25"/>
      <c r="G57" s="19" t="s">
        <v>40</v>
      </c>
      <c r="H57" s="25"/>
      <c r="L57" s="19" t="s">
        <v>41</v>
      </c>
      <c r="M57" s="25"/>
      <c r="N57" s="25"/>
      <c r="Q57" s="19" t="s">
        <v>42</v>
      </c>
      <c r="R57" s="25"/>
      <c r="U57" s="19" t="s">
        <v>43</v>
      </c>
      <c r="V57" s="25"/>
      <c r="W57" s="25"/>
      <c r="Z57" s="19" t="s">
        <v>44</v>
      </c>
      <c r="AA57" s="25"/>
      <c r="AB57" s="25"/>
      <c r="AC57" s="24"/>
    </row>
    <row r="58" spans="2:29" x14ac:dyDescent="0.25">
      <c r="B58" s="173">
        <v>1</v>
      </c>
      <c r="C58" s="173"/>
      <c r="G58" s="168">
        <v>1</v>
      </c>
      <c r="H58" s="168"/>
      <c r="L58" s="168">
        <v>1</v>
      </c>
      <c r="M58" s="168"/>
      <c r="Q58" s="168">
        <v>1</v>
      </c>
      <c r="R58" s="168"/>
      <c r="U58" s="168">
        <v>1</v>
      </c>
      <c r="V58" s="168"/>
      <c r="Z58" s="168">
        <v>1</v>
      </c>
      <c r="AA58" s="168"/>
      <c r="AC58" s="24"/>
    </row>
    <row r="59" spans="2:29" x14ac:dyDescent="0.25">
      <c r="AC59" s="24"/>
    </row>
    <row r="60" spans="2:29" x14ac:dyDescent="0.25">
      <c r="B60" s="5"/>
      <c r="C60" s="5"/>
      <c r="D60" s="5"/>
      <c r="E60" s="5"/>
      <c r="F60" s="5"/>
      <c r="G60" s="5"/>
      <c r="H60" s="5"/>
      <c r="I60" s="5"/>
      <c r="J60" s="5"/>
      <c r="K60" s="5"/>
      <c r="L60" s="5"/>
      <c r="M60" s="5"/>
      <c r="N60" s="5"/>
      <c r="O60" s="5"/>
      <c r="P60" s="5"/>
      <c r="Q60" s="6"/>
      <c r="R60" s="5"/>
      <c r="S60" s="5"/>
      <c r="T60" s="5"/>
      <c r="U60" s="5"/>
      <c r="V60" s="5"/>
      <c r="W60" s="5"/>
      <c r="X60" s="5"/>
      <c r="Y60" s="5"/>
      <c r="Z60" s="5"/>
      <c r="AA60" s="5"/>
      <c r="AB60" s="5"/>
      <c r="AC60" s="30"/>
    </row>
    <row r="61" spans="2:29" x14ac:dyDescent="0.25">
      <c r="AC61" s="24"/>
    </row>
    <row r="62" spans="2:29" x14ac:dyDescent="0.25">
      <c r="B62" s="19" t="s">
        <v>28</v>
      </c>
      <c r="C62" s="25"/>
      <c r="D62" s="25"/>
      <c r="R62" s="19" t="s">
        <v>29</v>
      </c>
      <c r="S62" s="25"/>
      <c r="T62" s="25"/>
      <c r="AC62" s="24"/>
    </row>
    <row r="63" spans="2:29" x14ac:dyDescent="0.25">
      <c r="B63" s="44" t="s">
        <v>1008</v>
      </c>
      <c r="R63" s="171" t="s">
        <v>1009</v>
      </c>
      <c r="S63" s="171"/>
      <c r="T63" s="171"/>
      <c r="U63" s="171"/>
      <c r="V63" s="171"/>
      <c r="W63" s="171"/>
      <c r="X63" s="171"/>
      <c r="Y63" s="171"/>
      <c r="Z63" s="171"/>
      <c r="AA63" s="171"/>
      <c r="AB63" s="171"/>
      <c r="AC63" s="171"/>
    </row>
    <row r="64" spans="2:29" x14ac:dyDescent="0.25">
      <c r="AC64" s="24"/>
    </row>
    <row r="65" spans="2:29" x14ac:dyDescent="0.25">
      <c r="B65" s="19" t="s">
        <v>30</v>
      </c>
      <c r="C65" s="25"/>
      <c r="D65" s="25"/>
      <c r="AC65" s="24"/>
    </row>
    <row r="66" spans="2:29" x14ac:dyDescent="0.25">
      <c r="B66">
        <v>8</v>
      </c>
      <c r="AC66" s="24"/>
    </row>
    <row r="67" spans="2:29" x14ac:dyDescent="0.25">
      <c r="AC67" s="24"/>
    </row>
    <row r="68" spans="2:29" x14ac:dyDescent="0.25">
      <c r="B68" s="19" t="s">
        <v>31</v>
      </c>
      <c r="C68" s="25"/>
      <c r="D68" s="25"/>
      <c r="AC68" s="24"/>
    </row>
    <row r="69" spans="2:29" x14ac:dyDescent="0.25">
      <c r="B69">
        <v>8</v>
      </c>
      <c r="C69" t="s">
        <v>80</v>
      </c>
      <c r="AC69" s="24"/>
    </row>
    <row r="70" spans="2:29" x14ac:dyDescent="0.25">
      <c r="AC70" s="24"/>
    </row>
    <row r="71" spans="2:29" x14ac:dyDescent="0.25">
      <c r="B71" s="5"/>
      <c r="C71" s="5"/>
      <c r="D71" s="5"/>
      <c r="E71" s="5"/>
      <c r="F71" s="5"/>
      <c r="G71" s="5"/>
      <c r="H71" s="5"/>
      <c r="I71" s="5"/>
      <c r="J71" s="5"/>
      <c r="K71" s="5"/>
      <c r="L71" s="5"/>
      <c r="M71" s="5"/>
      <c r="N71" s="5"/>
      <c r="O71" s="5"/>
      <c r="P71" s="5"/>
      <c r="Q71" s="6"/>
      <c r="R71" s="5"/>
      <c r="S71" s="5"/>
      <c r="T71" s="5"/>
      <c r="U71" s="5"/>
      <c r="V71" s="5"/>
      <c r="W71" s="5"/>
      <c r="X71" s="5"/>
      <c r="Y71" s="5"/>
      <c r="Z71" s="5"/>
      <c r="AA71" s="5"/>
      <c r="AB71" s="5"/>
      <c r="AC71" s="30"/>
    </row>
    <row r="72" spans="2:29" x14ac:dyDescent="0.25">
      <c r="AC72" s="24"/>
    </row>
    <row r="73" spans="2:29" x14ac:dyDescent="0.25">
      <c r="B73" s="19" t="s">
        <v>32</v>
      </c>
      <c r="C73" s="25"/>
      <c r="D73" s="25"/>
      <c r="E73" s="25"/>
      <c r="AC73" s="24"/>
    </row>
    <row r="74" spans="2:29" x14ac:dyDescent="0.25">
      <c r="AC74" s="24"/>
    </row>
    <row r="75" spans="2:29" x14ac:dyDescent="0.25">
      <c r="AC75" s="24"/>
    </row>
    <row r="76" spans="2:29" x14ac:dyDescent="0.25">
      <c r="B76" s="19" t="s">
        <v>33</v>
      </c>
      <c r="C76" s="25"/>
      <c r="G76" s="19" t="s">
        <v>34</v>
      </c>
      <c r="H76" s="25"/>
      <c r="L76" s="19" t="s">
        <v>35</v>
      </c>
      <c r="M76" s="25"/>
      <c r="Q76" s="19" t="s">
        <v>36</v>
      </c>
      <c r="R76" s="25"/>
      <c r="U76" s="19" t="s">
        <v>37</v>
      </c>
      <c r="V76" s="25"/>
      <c r="Z76" s="19" t="s">
        <v>38</v>
      </c>
      <c r="AA76" s="25"/>
      <c r="AC76" s="24"/>
    </row>
    <row r="77" spans="2:29" x14ac:dyDescent="0.25">
      <c r="B77">
        <v>8</v>
      </c>
      <c r="G77">
        <v>8</v>
      </c>
      <c r="L77">
        <v>8</v>
      </c>
      <c r="Q77">
        <v>8</v>
      </c>
      <c r="R77" s="2"/>
      <c r="U77">
        <v>8</v>
      </c>
      <c r="Z77">
        <v>8</v>
      </c>
      <c r="AC77" s="24"/>
    </row>
    <row r="78" spans="2:29" x14ac:dyDescent="0.25">
      <c r="Q78"/>
      <c r="AC78" s="24"/>
    </row>
    <row r="79" spans="2:29" x14ac:dyDescent="0.25">
      <c r="B79" s="19" t="s">
        <v>39</v>
      </c>
      <c r="C79" s="25"/>
      <c r="G79" s="19" t="s">
        <v>40</v>
      </c>
      <c r="H79" s="25"/>
      <c r="L79" s="19" t="s">
        <v>41</v>
      </c>
      <c r="M79" s="25"/>
      <c r="N79" s="25"/>
      <c r="Q79" s="19" t="s">
        <v>42</v>
      </c>
      <c r="R79" s="25"/>
      <c r="U79" s="19" t="s">
        <v>43</v>
      </c>
      <c r="V79" s="25"/>
      <c r="W79" s="25"/>
      <c r="Z79" s="19" t="s">
        <v>44</v>
      </c>
      <c r="AA79" s="25"/>
      <c r="AB79" s="25"/>
      <c r="AC79" s="24"/>
    </row>
    <row r="80" spans="2:29" x14ac:dyDescent="0.25">
      <c r="B80">
        <v>8</v>
      </c>
      <c r="G80">
        <v>8</v>
      </c>
      <c r="L80">
        <v>8</v>
      </c>
      <c r="Q80">
        <v>8</v>
      </c>
      <c r="U80">
        <v>8</v>
      </c>
      <c r="Z80">
        <v>8</v>
      </c>
      <c r="AC80" s="24"/>
    </row>
    <row r="81" spans="2:29" x14ac:dyDescent="0.25">
      <c r="AC81" s="24"/>
    </row>
    <row r="82" spans="2:29" x14ac:dyDescent="0.25">
      <c r="B82" s="5"/>
      <c r="C82" s="5"/>
      <c r="D82" s="5"/>
      <c r="E82" s="5"/>
      <c r="F82" s="5"/>
      <c r="G82" s="5"/>
      <c r="H82" s="5"/>
      <c r="I82" s="5"/>
      <c r="J82" s="5"/>
      <c r="K82" s="5"/>
      <c r="L82" s="5"/>
      <c r="M82" s="5"/>
      <c r="N82" s="5"/>
      <c r="O82" s="5"/>
      <c r="P82" s="5"/>
      <c r="Q82" s="6"/>
      <c r="R82" s="5"/>
      <c r="S82" s="5"/>
      <c r="T82" s="5"/>
      <c r="U82" s="5"/>
      <c r="V82" s="5"/>
      <c r="W82" s="5"/>
      <c r="X82" s="5"/>
      <c r="Y82" s="5"/>
      <c r="Z82" s="5"/>
      <c r="AA82" s="5"/>
      <c r="AB82" s="5"/>
      <c r="AC82" s="30"/>
    </row>
    <row r="83" spans="2:29" x14ac:dyDescent="0.25">
      <c r="AC83" s="24"/>
    </row>
    <row r="84" spans="2:29" x14ac:dyDescent="0.25">
      <c r="B84" s="19" t="s">
        <v>28</v>
      </c>
      <c r="C84" s="25"/>
      <c r="D84" s="25"/>
      <c r="R84" s="19" t="s">
        <v>29</v>
      </c>
      <c r="S84" s="25"/>
      <c r="T84" s="25"/>
      <c r="AC84" s="24"/>
    </row>
    <row r="85" spans="2:29" ht="30.75" customHeight="1" x14ac:dyDescent="0.25">
      <c r="B85" s="44" t="s">
        <v>1010</v>
      </c>
      <c r="R85" s="138" t="s">
        <v>1011</v>
      </c>
      <c r="S85" s="138"/>
      <c r="T85" s="138"/>
      <c r="U85" s="138"/>
      <c r="V85" s="138"/>
      <c r="W85" s="138"/>
      <c r="X85" s="138"/>
      <c r="Y85" s="138"/>
      <c r="Z85" s="138"/>
      <c r="AA85" s="138"/>
      <c r="AB85" s="138"/>
      <c r="AC85" s="138"/>
    </row>
    <row r="86" spans="2:29" x14ac:dyDescent="0.25">
      <c r="AC86" s="24"/>
    </row>
    <row r="87" spans="2:29" x14ac:dyDescent="0.25">
      <c r="B87" s="19" t="s">
        <v>30</v>
      </c>
      <c r="C87" s="25"/>
      <c r="D87" s="25"/>
      <c r="AC87" s="24"/>
    </row>
    <row r="88" spans="2:29" x14ac:dyDescent="0.25">
      <c r="B88" s="168">
        <v>1</v>
      </c>
      <c r="C88" s="168"/>
      <c r="AC88" s="24"/>
    </row>
    <row r="89" spans="2:29" x14ac:dyDescent="0.25">
      <c r="AC89" s="24"/>
    </row>
    <row r="90" spans="2:29" x14ac:dyDescent="0.25">
      <c r="B90" s="19" t="s">
        <v>31</v>
      </c>
      <c r="C90" s="25"/>
      <c r="D90" s="25"/>
      <c r="AC90" s="24"/>
    </row>
    <row r="91" spans="2:29" x14ac:dyDescent="0.25">
      <c r="B91" s="168">
        <v>1</v>
      </c>
      <c r="C91" s="168"/>
      <c r="AC91" s="24"/>
    </row>
    <row r="92" spans="2:29" x14ac:dyDescent="0.25">
      <c r="AC92" s="24"/>
    </row>
    <row r="93" spans="2:29" x14ac:dyDescent="0.25">
      <c r="B93" s="5"/>
      <c r="C93" s="5"/>
      <c r="D93" s="5"/>
      <c r="E93" s="5"/>
      <c r="F93" s="5"/>
      <c r="G93" s="5"/>
      <c r="H93" s="5"/>
      <c r="I93" s="5"/>
      <c r="J93" s="5"/>
      <c r="K93" s="5"/>
      <c r="L93" s="5"/>
      <c r="M93" s="5"/>
      <c r="N93" s="5"/>
      <c r="O93" s="5"/>
      <c r="P93" s="5"/>
      <c r="Q93" s="6"/>
      <c r="R93" s="5"/>
      <c r="S93" s="5"/>
      <c r="T93" s="5"/>
      <c r="U93" s="5"/>
      <c r="V93" s="5"/>
      <c r="W93" s="5"/>
      <c r="X93" s="5"/>
      <c r="Y93" s="5"/>
      <c r="Z93" s="5"/>
      <c r="AA93" s="5"/>
      <c r="AB93" s="5"/>
      <c r="AC93" s="30"/>
    </row>
    <row r="94" spans="2:29" x14ac:dyDescent="0.25">
      <c r="AC94" s="24"/>
    </row>
    <row r="95" spans="2:29" x14ac:dyDescent="0.25">
      <c r="B95" s="19" t="s">
        <v>32</v>
      </c>
      <c r="C95" s="25"/>
      <c r="D95" s="25"/>
      <c r="E95" s="25"/>
      <c r="AC95" s="24"/>
    </row>
    <row r="96" spans="2:29" x14ac:dyDescent="0.25">
      <c r="AC96" s="24"/>
    </row>
    <row r="97" spans="2:29" x14ac:dyDescent="0.25">
      <c r="AC97" s="24"/>
    </row>
    <row r="98" spans="2:29" x14ac:dyDescent="0.25">
      <c r="B98" s="19" t="s">
        <v>33</v>
      </c>
      <c r="C98" s="25"/>
      <c r="G98" s="19" t="s">
        <v>34</v>
      </c>
      <c r="H98" s="25"/>
      <c r="L98" s="19" t="s">
        <v>35</v>
      </c>
      <c r="M98" s="25"/>
      <c r="Q98" s="19" t="s">
        <v>36</v>
      </c>
      <c r="R98" s="25"/>
      <c r="U98" s="19" t="s">
        <v>37</v>
      </c>
      <c r="V98" s="25"/>
      <c r="Z98" s="19" t="s">
        <v>38</v>
      </c>
      <c r="AA98" s="25"/>
      <c r="AC98" s="24"/>
    </row>
    <row r="99" spans="2:29" x14ac:dyDescent="0.25">
      <c r="B99" s="168">
        <v>1</v>
      </c>
      <c r="C99" s="168"/>
      <c r="D99" s="93"/>
      <c r="E99" s="93"/>
      <c r="F99" s="93"/>
      <c r="G99" s="168">
        <v>1</v>
      </c>
      <c r="H99" s="168"/>
      <c r="I99" s="93"/>
      <c r="J99" s="93"/>
      <c r="K99" s="93"/>
      <c r="L99" s="168">
        <v>1</v>
      </c>
      <c r="M99" s="168"/>
      <c r="N99" s="93"/>
      <c r="O99" s="93"/>
      <c r="P99" s="93"/>
      <c r="Q99" s="168">
        <v>1</v>
      </c>
      <c r="R99" s="168"/>
      <c r="S99" s="93"/>
      <c r="T99" s="93"/>
      <c r="U99" s="168">
        <v>1</v>
      </c>
      <c r="V99" s="168"/>
      <c r="W99" s="93"/>
      <c r="X99" s="93"/>
      <c r="Y99" s="93"/>
      <c r="Z99" s="168">
        <v>1</v>
      </c>
      <c r="AA99" s="168"/>
      <c r="AC99" s="24"/>
    </row>
    <row r="100" spans="2:29" x14ac:dyDescent="0.25">
      <c r="Q100"/>
      <c r="AC100" s="24"/>
    </row>
    <row r="101" spans="2:29" x14ac:dyDescent="0.25">
      <c r="B101" s="19" t="s">
        <v>39</v>
      </c>
      <c r="C101" s="25"/>
      <c r="G101" s="19" t="s">
        <v>40</v>
      </c>
      <c r="H101" s="25"/>
      <c r="L101" s="19" t="s">
        <v>41</v>
      </c>
      <c r="M101" s="25"/>
      <c r="N101" s="25"/>
      <c r="Q101" s="19" t="s">
        <v>42</v>
      </c>
      <c r="R101" s="25"/>
      <c r="U101" s="19" t="s">
        <v>43</v>
      </c>
      <c r="V101" s="25"/>
      <c r="W101" s="25"/>
      <c r="Z101" s="19" t="s">
        <v>44</v>
      </c>
      <c r="AA101" s="25"/>
      <c r="AB101" s="25"/>
      <c r="AC101" s="24"/>
    </row>
    <row r="102" spans="2:29" x14ac:dyDescent="0.25">
      <c r="B102" s="168">
        <v>1</v>
      </c>
      <c r="C102" s="168"/>
      <c r="D102" s="93"/>
      <c r="E102" s="93"/>
      <c r="F102" s="93"/>
      <c r="G102" s="168">
        <v>1</v>
      </c>
      <c r="H102" s="168"/>
      <c r="I102" s="93"/>
      <c r="J102" s="93"/>
      <c r="K102" s="93"/>
      <c r="L102" s="168">
        <v>1</v>
      </c>
      <c r="M102" s="168"/>
      <c r="N102" s="93"/>
      <c r="O102" s="93"/>
      <c r="P102" s="93"/>
      <c r="Q102" s="168">
        <v>1</v>
      </c>
      <c r="R102" s="168"/>
      <c r="S102" s="93"/>
      <c r="T102" s="93"/>
      <c r="U102" s="168">
        <v>1</v>
      </c>
      <c r="V102" s="168"/>
      <c r="W102" s="93"/>
      <c r="X102" s="93"/>
      <c r="Y102" s="93"/>
      <c r="Z102" s="168">
        <v>1</v>
      </c>
      <c r="AA102" s="168"/>
      <c r="AC102" s="24"/>
    </row>
  </sheetData>
  <mergeCells count="32">
    <mergeCell ref="Z58:AA58"/>
    <mergeCell ref="B18:P18"/>
    <mergeCell ref="R21:AA21"/>
    <mergeCell ref="B44:C44"/>
    <mergeCell ref="B47:C47"/>
    <mergeCell ref="B55:C55"/>
    <mergeCell ref="G55:H55"/>
    <mergeCell ref="L55:M55"/>
    <mergeCell ref="Q55:R55"/>
    <mergeCell ref="U55:V55"/>
    <mergeCell ref="Z55:AA55"/>
    <mergeCell ref="B58:C58"/>
    <mergeCell ref="G58:H58"/>
    <mergeCell ref="L58:M58"/>
    <mergeCell ref="Q58:R58"/>
    <mergeCell ref="U58:V58"/>
    <mergeCell ref="Z102:AA102"/>
    <mergeCell ref="R63:AC63"/>
    <mergeCell ref="R85:AC85"/>
    <mergeCell ref="B88:C88"/>
    <mergeCell ref="B91:C91"/>
    <mergeCell ref="B99:C99"/>
    <mergeCell ref="G99:H99"/>
    <mergeCell ref="L99:M99"/>
    <mergeCell ref="Q99:R99"/>
    <mergeCell ref="U99:V99"/>
    <mergeCell ref="Z99:AA99"/>
    <mergeCell ref="B102:C102"/>
    <mergeCell ref="G102:H102"/>
    <mergeCell ref="L102:M102"/>
    <mergeCell ref="Q102:R102"/>
    <mergeCell ref="U102:V102"/>
  </mergeCells>
  <printOptions horizontalCentered="1"/>
  <pageMargins left="0.19685039370078741" right="0.19685039370078741" top="0.19685039370078741" bottom="0.19685039370078741" header="0.31496062992125984" footer="0.31496062992125984"/>
  <pageSetup scale="85"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4"/>
  <dimension ref="A2:AC78"/>
  <sheetViews>
    <sheetView workbookViewId="0"/>
  </sheetViews>
  <sheetFormatPr baseColWidth="10" defaultColWidth="3.7109375" defaultRowHeight="15" x14ac:dyDescent="0.25"/>
  <cols>
    <col min="2" max="2" width="5" customWidth="1"/>
    <col min="15" max="15" width="2.28515625" customWidth="1"/>
    <col min="17" max="17" width="3.7109375" style="2"/>
    <col min="29" max="29" width="15" bestFit="1" customWidth="1"/>
  </cols>
  <sheetData>
    <row r="2" spans="1:29" ht="18.75" x14ac:dyDescent="0.3">
      <c r="B2" s="1" t="s">
        <v>0</v>
      </c>
    </row>
    <row r="3" spans="1:29" ht="15.75" x14ac:dyDescent="0.25">
      <c r="B3" s="3" t="s">
        <v>987</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7" t="s">
        <v>1012</v>
      </c>
      <c r="C9" s="14"/>
      <c r="D9" s="14"/>
      <c r="E9" s="14"/>
      <c r="F9" s="14"/>
      <c r="G9" s="14"/>
      <c r="H9" s="14"/>
      <c r="I9" s="14"/>
      <c r="J9" s="14"/>
      <c r="K9" s="14"/>
      <c r="L9" s="14"/>
      <c r="M9" s="14"/>
      <c r="N9" s="14"/>
      <c r="O9" s="14"/>
      <c r="P9" s="14"/>
      <c r="Q9" s="15"/>
      <c r="R9" s="14"/>
      <c r="S9" s="14"/>
      <c r="T9" s="14"/>
      <c r="U9" s="14"/>
      <c r="V9" s="14"/>
      <c r="W9" s="14"/>
      <c r="X9" s="14"/>
      <c r="Y9" s="14"/>
      <c r="Z9" s="14"/>
      <c r="AA9" s="14"/>
      <c r="AB9" s="14"/>
      <c r="AC9" s="16"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ht="31.5" customHeight="1" x14ac:dyDescent="0.25">
      <c r="B12" s="149" t="s">
        <v>1013</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ht="32.25" customHeight="1" x14ac:dyDescent="0.25">
      <c r="B15" s="149" t="s">
        <v>1014</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31.5" customHeight="1" x14ac:dyDescent="0.25">
      <c r="B18" s="133" t="s">
        <v>1002</v>
      </c>
      <c r="C18" s="133"/>
      <c r="D18" s="133"/>
      <c r="E18" s="133"/>
      <c r="F18" s="133"/>
      <c r="G18" s="133"/>
      <c r="H18" s="133"/>
      <c r="I18" s="133"/>
      <c r="J18" s="133"/>
      <c r="K18" s="133"/>
      <c r="L18" s="133"/>
      <c r="M18" s="133"/>
      <c r="N18" s="133"/>
      <c r="O18" s="133"/>
      <c r="P18" s="133"/>
      <c r="Q18" s="15"/>
      <c r="R18" s="149" t="s">
        <v>201</v>
      </c>
      <c r="S18" s="149"/>
      <c r="T18" s="149"/>
      <c r="U18" s="149"/>
      <c r="V18" s="149"/>
      <c r="W18" s="149"/>
      <c r="X18" s="149"/>
      <c r="Y18" s="149"/>
      <c r="Z18" s="149"/>
      <c r="AA18" s="149"/>
      <c r="AB18" s="149"/>
      <c r="AC18" s="149"/>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45" customHeight="1" x14ac:dyDescent="0.25">
      <c r="B21" s="60" t="s">
        <v>50</v>
      </c>
      <c r="C21" s="14"/>
      <c r="D21" s="14"/>
      <c r="E21" s="14"/>
      <c r="F21" s="14"/>
      <c r="G21" s="14"/>
      <c r="H21" s="14"/>
      <c r="I21" s="14"/>
      <c r="J21" s="14"/>
      <c r="K21" s="14"/>
      <c r="L21" s="14"/>
      <c r="M21" s="14"/>
      <c r="N21" s="14"/>
      <c r="O21" s="14"/>
      <c r="P21" s="14"/>
      <c r="Q21" s="15"/>
      <c r="R21" s="172" t="s">
        <v>1015</v>
      </c>
      <c r="S21" s="172"/>
      <c r="T21" s="172"/>
      <c r="U21" s="172"/>
      <c r="V21" s="172"/>
      <c r="W21" s="172"/>
      <c r="X21" s="172"/>
      <c r="Y21" s="172"/>
      <c r="Z21" s="172"/>
      <c r="AA21" s="17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95">
        <v>30000</v>
      </c>
    </row>
    <row r="27" spans="1:29" s="2" customFormat="1" x14ac:dyDescent="0.25">
      <c r="B27" s="23">
        <v>212</v>
      </c>
      <c r="C27" s="23" t="s">
        <v>64</v>
      </c>
      <c r="AC27" s="95">
        <v>35000</v>
      </c>
    </row>
    <row r="28" spans="1:29" x14ac:dyDescent="0.25">
      <c r="B28" s="23">
        <v>223</v>
      </c>
      <c r="C28" s="23" t="s">
        <v>105</v>
      </c>
      <c r="AC28" s="95">
        <v>100000</v>
      </c>
    </row>
    <row r="29" spans="1:29" x14ac:dyDescent="0.25">
      <c r="B29" s="23">
        <v>272</v>
      </c>
      <c r="C29" s="23" t="s">
        <v>291</v>
      </c>
      <c r="AC29" s="46">
        <v>65000</v>
      </c>
    </row>
    <row r="30" spans="1:29" x14ac:dyDescent="0.25">
      <c r="B30" s="23">
        <v>294</v>
      </c>
      <c r="C30" s="23" t="s">
        <v>108</v>
      </c>
      <c r="AC30" s="95">
        <v>35000</v>
      </c>
    </row>
    <row r="31" spans="1:29" x14ac:dyDescent="0.25">
      <c r="B31" s="23">
        <v>369</v>
      </c>
      <c r="C31" s="23" t="s">
        <v>123</v>
      </c>
      <c r="AC31" s="95">
        <v>7000</v>
      </c>
    </row>
    <row r="32" spans="1:29" x14ac:dyDescent="0.25">
      <c r="B32" s="11">
        <v>523</v>
      </c>
      <c r="C32" s="11" t="s">
        <v>143</v>
      </c>
      <c r="AC32" s="95">
        <v>5000</v>
      </c>
    </row>
    <row r="33" spans="2:29" x14ac:dyDescent="0.25">
      <c r="AC33" s="95"/>
    </row>
    <row r="34" spans="2:29" x14ac:dyDescent="0.25">
      <c r="AA34" s="25"/>
      <c r="AB34" s="26" t="s">
        <v>27</v>
      </c>
      <c r="AC34" s="96">
        <f>SUM(AC26:AC32)</f>
        <v>277000</v>
      </c>
    </row>
    <row r="35" spans="2:29" x14ac:dyDescent="0.25">
      <c r="X35" s="28"/>
      <c r="Y35" s="28"/>
      <c r="Z35" s="28"/>
      <c r="AA35" s="28"/>
      <c r="AB35" s="28"/>
      <c r="AC35" s="29" t="s">
        <v>80</v>
      </c>
    </row>
    <row r="36" spans="2:29" x14ac:dyDescent="0.25">
      <c r="B36" s="5"/>
      <c r="C36" s="5"/>
      <c r="D36" s="5"/>
      <c r="E36" s="5"/>
      <c r="F36" s="5"/>
      <c r="G36" s="5"/>
      <c r="H36" s="5"/>
      <c r="I36" s="5"/>
      <c r="J36" s="5"/>
      <c r="K36" s="5"/>
      <c r="L36" s="5"/>
      <c r="M36" s="5"/>
      <c r="N36" s="5"/>
      <c r="O36" s="5"/>
      <c r="P36" s="5"/>
      <c r="Q36" s="6"/>
      <c r="R36" s="5"/>
      <c r="S36" s="5"/>
      <c r="T36" s="5"/>
      <c r="U36" s="5"/>
      <c r="V36" s="5"/>
      <c r="W36" s="5"/>
      <c r="X36" s="5"/>
      <c r="Y36" s="5"/>
      <c r="Z36" s="5"/>
      <c r="AA36" s="5"/>
      <c r="AB36" s="5"/>
      <c r="AC36" s="30"/>
    </row>
    <row r="37" spans="2:29" x14ac:dyDescent="0.25">
      <c r="AC37" s="24"/>
    </row>
    <row r="38" spans="2:29" x14ac:dyDescent="0.25">
      <c r="B38" s="19" t="s">
        <v>28</v>
      </c>
      <c r="C38" s="25"/>
      <c r="D38" s="25"/>
      <c r="R38" s="19" t="s">
        <v>29</v>
      </c>
      <c r="S38" s="25"/>
      <c r="T38" s="25"/>
      <c r="AC38" s="24"/>
    </row>
    <row r="39" spans="2:29" x14ac:dyDescent="0.25">
      <c r="B39" s="40" t="s">
        <v>1016</v>
      </c>
      <c r="R39" s="40" t="s">
        <v>1017</v>
      </c>
      <c r="AC39" s="24"/>
    </row>
    <row r="40" spans="2:29" x14ac:dyDescent="0.25">
      <c r="AC40" s="24"/>
    </row>
    <row r="41" spans="2:29" x14ac:dyDescent="0.25">
      <c r="B41" s="19" t="s">
        <v>30</v>
      </c>
      <c r="C41" s="25"/>
      <c r="D41" s="25"/>
      <c r="AC41" s="24"/>
    </row>
    <row r="42" spans="2:29" x14ac:dyDescent="0.25">
      <c r="B42" s="168">
        <v>1</v>
      </c>
      <c r="C42" s="168"/>
      <c r="AC42" s="24"/>
    </row>
    <row r="43" spans="2:29" x14ac:dyDescent="0.25">
      <c r="AC43" s="24"/>
    </row>
    <row r="44" spans="2:29" x14ac:dyDescent="0.25">
      <c r="B44" s="19" t="s">
        <v>31</v>
      </c>
      <c r="C44" s="25"/>
      <c r="D44" s="25"/>
      <c r="AC44" s="24"/>
    </row>
    <row r="45" spans="2:29" x14ac:dyDescent="0.25">
      <c r="B45" s="168">
        <v>1</v>
      </c>
      <c r="C45" s="168"/>
      <c r="AC45" s="24"/>
    </row>
    <row r="46" spans="2:29" x14ac:dyDescent="0.25">
      <c r="B46" s="5"/>
      <c r="C46" s="5"/>
      <c r="D46" s="5"/>
      <c r="E46" s="5"/>
      <c r="F46" s="5"/>
      <c r="G46" s="5"/>
      <c r="H46" s="5"/>
      <c r="I46" s="5"/>
      <c r="J46" s="5"/>
      <c r="K46" s="5"/>
      <c r="L46" s="5"/>
      <c r="M46" s="5"/>
      <c r="N46" s="5"/>
      <c r="O46" s="5"/>
      <c r="P46" s="5"/>
      <c r="Q46" s="6"/>
      <c r="R46" s="5"/>
      <c r="S46" s="5"/>
      <c r="T46" s="5"/>
      <c r="U46" s="5"/>
      <c r="V46" s="5"/>
      <c r="W46" s="5"/>
      <c r="X46" s="5"/>
      <c r="Y46" s="5"/>
      <c r="Z46" s="5"/>
      <c r="AA46" s="5"/>
      <c r="AB46" s="5"/>
      <c r="AC46" s="30"/>
    </row>
    <row r="47" spans="2:29" x14ac:dyDescent="0.25">
      <c r="AC47" s="24"/>
    </row>
    <row r="48" spans="2:29" x14ac:dyDescent="0.25">
      <c r="B48" s="19" t="s">
        <v>32</v>
      </c>
      <c r="C48" s="25"/>
      <c r="D48" s="25"/>
      <c r="E48" s="25"/>
      <c r="AC48" s="24"/>
    </row>
    <row r="49" spans="2:29" x14ac:dyDescent="0.25">
      <c r="AC49" s="24"/>
    </row>
    <row r="50" spans="2:29" x14ac:dyDescent="0.25">
      <c r="AC50" s="24"/>
    </row>
    <row r="51" spans="2:29" x14ac:dyDescent="0.25">
      <c r="B51" s="19" t="s">
        <v>33</v>
      </c>
      <c r="C51" s="25"/>
      <c r="G51" s="19" t="s">
        <v>34</v>
      </c>
      <c r="H51" s="25"/>
      <c r="L51" s="19" t="s">
        <v>35</v>
      </c>
      <c r="M51" s="25"/>
      <c r="Q51" s="19" t="s">
        <v>36</v>
      </c>
      <c r="R51" s="25"/>
      <c r="U51" s="19" t="s">
        <v>37</v>
      </c>
      <c r="V51" s="25"/>
      <c r="Z51" s="19" t="s">
        <v>38</v>
      </c>
      <c r="AA51" s="25"/>
      <c r="AC51" s="24"/>
    </row>
    <row r="52" spans="2:29" x14ac:dyDescent="0.25">
      <c r="B52" s="168">
        <v>1</v>
      </c>
      <c r="C52" s="168"/>
      <c r="G52" s="168">
        <v>1</v>
      </c>
      <c r="H52" s="168"/>
      <c r="L52" s="168">
        <v>1</v>
      </c>
      <c r="M52" s="168"/>
      <c r="Q52" s="168">
        <v>1</v>
      </c>
      <c r="R52" s="168"/>
      <c r="U52" s="168">
        <v>1</v>
      </c>
      <c r="V52" s="168"/>
      <c r="Z52" s="168">
        <v>1</v>
      </c>
      <c r="AA52" s="168"/>
      <c r="AC52" s="24"/>
    </row>
    <row r="53" spans="2:29" x14ac:dyDescent="0.25">
      <c r="Q53"/>
      <c r="AC53" s="24"/>
    </row>
    <row r="54" spans="2:29" x14ac:dyDescent="0.25">
      <c r="B54" s="19" t="s">
        <v>39</v>
      </c>
      <c r="C54" s="25"/>
      <c r="G54" s="19" t="s">
        <v>40</v>
      </c>
      <c r="H54" s="25"/>
      <c r="L54" s="19" t="s">
        <v>41</v>
      </c>
      <c r="M54" s="25"/>
      <c r="N54" s="25"/>
      <c r="Q54" s="19" t="s">
        <v>42</v>
      </c>
      <c r="R54" s="25"/>
      <c r="U54" s="19" t="s">
        <v>43</v>
      </c>
      <c r="V54" s="25"/>
      <c r="W54" s="25"/>
      <c r="Z54" s="19" t="s">
        <v>44</v>
      </c>
      <c r="AA54" s="25"/>
      <c r="AB54" s="25"/>
      <c r="AC54" s="24"/>
    </row>
    <row r="55" spans="2:29" x14ac:dyDescent="0.25">
      <c r="B55" s="168">
        <v>1</v>
      </c>
      <c r="C55" s="168"/>
      <c r="G55" s="168">
        <v>1</v>
      </c>
      <c r="H55" s="168"/>
      <c r="L55" s="168">
        <v>1</v>
      </c>
      <c r="M55" s="168"/>
      <c r="Q55" s="168">
        <v>1</v>
      </c>
      <c r="R55" s="168"/>
      <c r="U55" s="168">
        <v>1</v>
      </c>
      <c r="V55" s="168"/>
      <c r="Z55" s="168">
        <v>1</v>
      </c>
      <c r="AA55" s="168"/>
      <c r="AC55" s="24"/>
    </row>
    <row r="56" spans="2:29" x14ac:dyDescent="0.25">
      <c r="AC56" s="24"/>
    </row>
    <row r="57" spans="2:29" x14ac:dyDescent="0.25">
      <c r="B57" s="5"/>
      <c r="C57" s="5"/>
      <c r="D57" s="5"/>
      <c r="E57" s="5"/>
      <c r="F57" s="5"/>
      <c r="G57" s="5"/>
      <c r="H57" s="5"/>
      <c r="I57" s="5"/>
      <c r="J57" s="5"/>
      <c r="K57" s="5"/>
      <c r="L57" s="5"/>
      <c r="M57" s="5"/>
      <c r="N57" s="5"/>
      <c r="O57" s="5"/>
      <c r="P57" s="5"/>
      <c r="Q57" s="6"/>
      <c r="R57" s="5"/>
      <c r="S57" s="5"/>
      <c r="T57" s="5"/>
      <c r="U57" s="5"/>
      <c r="V57" s="5"/>
      <c r="W57" s="5"/>
      <c r="X57" s="5"/>
      <c r="Y57" s="5"/>
      <c r="Z57" s="5"/>
      <c r="AA57" s="5"/>
      <c r="AB57" s="5"/>
      <c r="AC57" s="30"/>
    </row>
    <row r="58" spans="2:29" x14ac:dyDescent="0.25">
      <c r="AC58" s="24"/>
    </row>
    <row r="59" spans="2:29" x14ac:dyDescent="0.25">
      <c r="B59" s="19" t="s">
        <v>28</v>
      </c>
      <c r="C59" s="25"/>
      <c r="D59" s="25"/>
      <c r="R59" s="19" t="s">
        <v>29</v>
      </c>
      <c r="S59" s="25"/>
      <c r="T59" s="25"/>
      <c r="AC59" s="24"/>
    </row>
    <row r="60" spans="2:29" x14ac:dyDescent="0.25">
      <c r="B60" s="40" t="s">
        <v>1018</v>
      </c>
      <c r="R60" s="40" t="s">
        <v>1019</v>
      </c>
      <c r="AC60" s="24"/>
    </row>
    <row r="61" spans="2:29" x14ac:dyDescent="0.25">
      <c r="AC61" s="24"/>
    </row>
    <row r="62" spans="2:29" x14ac:dyDescent="0.25">
      <c r="B62" s="19" t="s">
        <v>30</v>
      </c>
      <c r="C62" s="25"/>
      <c r="D62" s="25"/>
      <c r="AC62" s="24"/>
    </row>
    <row r="63" spans="2:29" x14ac:dyDescent="0.25">
      <c r="B63">
        <v>0</v>
      </c>
      <c r="AC63" s="24"/>
    </row>
    <row r="64" spans="2:29" x14ac:dyDescent="0.25">
      <c r="AC64" s="24"/>
    </row>
    <row r="65" spans="2:29" x14ac:dyDescent="0.25">
      <c r="B65" s="19" t="s">
        <v>31</v>
      </c>
      <c r="C65" s="25"/>
      <c r="D65" s="25"/>
      <c r="AC65" s="24"/>
    </row>
    <row r="66" spans="2:29" x14ac:dyDescent="0.25">
      <c r="B66">
        <v>120</v>
      </c>
      <c r="C66" t="s">
        <v>80</v>
      </c>
      <c r="AC66" s="24"/>
    </row>
    <row r="67" spans="2:29" x14ac:dyDescent="0.25">
      <c r="AC67" s="24"/>
    </row>
    <row r="68" spans="2:29" x14ac:dyDescent="0.25">
      <c r="B68" s="5"/>
      <c r="C68" s="5"/>
      <c r="D68" s="5"/>
      <c r="E68" s="5"/>
      <c r="F68" s="5"/>
      <c r="G68" s="5"/>
      <c r="H68" s="5"/>
      <c r="I68" s="5"/>
      <c r="J68" s="5"/>
      <c r="K68" s="5"/>
      <c r="L68" s="5"/>
      <c r="M68" s="5"/>
      <c r="N68" s="5"/>
      <c r="O68" s="5"/>
      <c r="P68" s="5"/>
      <c r="Q68" s="6"/>
      <c r="R68" s="5"/>
      <c r="S68" s="5"/>
      <c r="T68" s="5"/>
      <c r="U68" s="5"/>
      <c r="V68" s="5"/>
      <c r="W68" s="5"/>
      <c r="X68" s="5"/>
      <c r="Y68" s="5"/>
      <c r="Z68" s="5"/>
      <c r="AA68" s="5"/>
      <c r="AB68" s="5"/>
      <c r="AC68" s="30"/>
    </row>
    <row r="69" spans="2:29" x14ac:dyDescent="0.25">
      <c r="AC69" s="24"/>
    </row>
    <row r="70" spans="2:29" x14ac:dyDescent="0.25">
      <c r="B70" s="19" t="s">
        <v>32</v>
      </c>
      <c r="C70" s="25"/>
      <c r="D70" s="25"/>
      <c r="E70" s="25"/>
      <c r="AC70" s="24"/>
    </row>
    <row r="71" spans="2:29" x14ac:dyDescent="0.25">
      <c r="AC71" s="24"/>
    </row>
    <row r="72" spans="2:29" x14ac:dyDescent="0.25">
      <c r="AC72" s="24"/>
    </row>
    <row r="73" spans="2:29" x14ac:dyDescent="0.25">
      <c r="B73" s="19" t="s">
        <v>33</v>
      </c>
      <c r="C73" s="25"/>
      <c r="G73" s="19" t="s">
        <v>34</v>
      </c>
      <c r="H73" s="25"/>
      <c r="L73" s="19" t="s">
        <v>35</v>
      </c>
      <c r="M73" s="25"/>
      <c r="Q73" s="19" t="s">
        <v>36</v>
      </c>
      <c r="R73" s="25"/>
      <c r="U73" s="19" t="s">
        <v>37</v>
      </c>
      <c r="V73" s="25"/>
      <c r="Z73" s="19" t="s">
        <v>38</v>
      </c>
      <c r="AA73" s="25"/>
      <c r="AC73" s="24"/>
    </row>
    <row r="74" spans="2:29" x14ac:dyDescent="0.25">
      <c r="B74">
        <v>10</v>
      </c>
      <c r="G74">
        <v>10</v>
      </c>
      <c r="L74">
        <v>10</v>
      </c>
      <c r="Q74">
        <v>10</v>
      </c>
      <c r="R74" s="2"/>
      <c r="U74">
        <v>10</v>
      </c>
      <c r="Z74">
        <v>10</v>
      </c>
      <c r="AC74" s="24"/>
    </row>
    <row r="75" spans="2:29" x14ac:dyDescent="0.25">
      <c r="Q75"/>
      <c r="AC75" s="24"/>
    </row>
    <row r="76" spans="2:29" x14ac:dyDescent="0.25">
      <c r="B76" s="19" t="s">
        <v>39</v>
      </c>
      <c r="C76" s="25"/>
      <c r="G76" s="19" t="s">
        <v>40</v>
      </c>
      <c r="H76" s="25"/>
      <c r="L76" s="19" t="s">
        <v>41</v>
      </c>
      <c r="M76" s="25"/>
      <c r="N76" s="25"/>
      <c r="Q76" s="19" t="s">
        <v>42</v>
      </c>
      <c r="R76" s="25"/>
      <c r="U76" s="19" t="s">
        <v>43</v>
      </c>
      <c r="V76" s="25"/>
      <c r="W76" s="25"/>
      <c r="Z76" s="19" t="s">
        <v>44</v>
      </c>
      <c r="AA76" s="25"/>
      <c r="AB76" s="25"/>
      <c r="AC76" s="24"/>
    </row>
    <row r="77" spans="2:29" x14ac:dyDescent="0.25">
      <c r="B77">
        <v>10</v>
      </c>
      <c r="G77">
        <v>10</v>
      </c>
      <c r="L77">
        <v>10</v>
      </c>
      <c r="Q77">
        <v>10</v>
      </c>
      <c r="U77">
        <v>10</v>
      </c>
      <c r="Z77">
        <v>10</v>
      </c>
      <c r="AC77" s="24"/>
    </row>
    <row r="78" spans="2:29" x14ac:dyDescent="0.25">
      <c r="Q78" t="s">
        <v>80</v>
      </c>
    </row>
  </sheetData>
  <mergeCells count="19">
    <mergeCell ref="B42:C42"/>
    <mergeCell ref="B12:AC12"/>
    <mergeCell ref="B15:AC15"/>
    <mergeCell ref="B18:P18"/>
    <mergeCell ref="R18:AC18"/>
    <mergeCell ref="R21:AA21"/>
    <mergeCell ref="B45:C45"/>
    <mergeCell ref="B52:C52"/>
    <mergeCell ref="G52:H52"/>
    <mergeCell ref="L52:M52"/>
    <mergeCell ref="Q52:R52"/>
    <mergeCell ref="Z52:AA52"/>
    <mergeCell ref="B55:C55"/>
    <mergeCell ref="G55:H55"/>
    <mergeCell ref="L55:M55"/>
    <mergeCell ref="Q55:R55"/>
    <mergeCell ref="U55:V55"/>
    <mergeCell ref="Z55:AA55"/>
    <mergeCell ref="U52:V52"/>
  </mergeCells>
  <printOptions horizontalCentered="1"/>
  <pageMargins left="0.19685039370078741" right="0.19685039370078741" top="0.19685039370078741" bottom="0.19685039370078741" header="0.31496062992125984" footer="0.31496062992125984"/>
  <pageSetup scale="85"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4"/>
  <dimension ref="A2:AC155"/>
  <sheetViews>
    <sheetView topLeftCell="A19" workbookViewId="0"/>
  </sheetViews>
  <sheetFormatPr baseColWidth="10" defaultColWidth="3.7109375" defaultRowHeight="15" x14ac:dyDescent="0.25"/>
  <cols>
    <col min="2" max="2" width="4" bestFit="1" customWidth="1"/>
    <col min="17" max="17" width="3.7109375" style="2"/>
    <col min="29" max="29" width="15" bestFit="1" customWidth="1"/>
  </cols>
  <sheetData>
    <row r="2" spans="1:29" ht="18.75" x14ac:dyDescent="0.3">
      <c r="B2" s="1" t="s">
        <v>0</v>
      </c>
    </row>
    <row r="3" spans="1:29" ht="15.75" x14ac:dyDescent="0.25">
      <c r="B3" s="3" t="s">
        <v>1032</v>
      </c>
    </row>
    <row r="4" spans="1:29" x14ac:dyDescent="0.25">
      <c r="B4" s="4" t="s">
        <v>2</v>
      </c>
    </row>
    <row r="6" spans="1:29" x14ac:dyDescent="0.25">
      <c r="A6" s="5"/>
      <c r="B6" s="5"/>
      <c r="C6" s="5"/>
      <c r="D6" s="5"/>
      <c r="E6" s="5"/>
      <c r="F6" s="5"/>
      <c r="G6" s="5"/>
      <c r="H6" s="5"/>
      <c r="I6" s="5"/>
      <c r="J6" s="5"/>
      <c r="K6" s="5"/>
      <c r="L6" s="5"/>
      <c r="M6" s="5"/>
      <c r="N6" s="5"/>
      <c r="O6" s="5"/>
      <c r="P6" s="5"/>
      <c r="Q6" s="6"/>
      <c r="R6" s="5"/>
      <c r="S6" s="5"/>
      <c r="T6" s="5"/>
      <c r="U6" s="5"/>
      <c r="V6" s="5"/>
      <c r="W6" s="5"/>
      <c r="X6" s="5"/>
      <c r="Y6" s="5"/>
      <c r="Z6" s="5"/>
      <c r="AA6" s="5"/>
      <c r="AB6" s="5"/>
      <c r="AC6" s="5"/>
    </row>
    <row r="7" spans="1:29" x14ac:dyDescent="0.25">
      <c r="A7" s="7"/>
      <c r="B7" s="7"/>
      <c r="C7" s="7"/>
      <c r="D7" s="7"/>
      <c r="E7" s="7"/>
      <c r="F7" s="7"/>
      <c r="G7" s="7"/>
      <c r="H7" s="7"/>
      <c r="I7" s="7"/>
      <c r="J7" s="7"/>
      <c r="K7" s="7"/>
      <c r="L7" s="7"/>
      <c r="M7" s="7"/>
      <c r="N7" s="7"/>
      <c r="O7" s="7"/>
      <c r="P7" s="7"/>
      <c r="Q7" s="8"/>
      <c r="R7" s="7"/>
      <c r="S7" s="7"/>
      <c r="T7" s="7"/>
      <c r="U7" s="7"/>
      <c r="V7" s="7"/>
      <c r="W7" s="7"/>
      <c r="X7" s="7"/>
      <c r="Y7" s="7"/>
      <c r="Z7" s="7"/>
      <c r="AA7" s="7"/>
      <c r="AB7" s="7"/>
      <c r="AC7" s="7"/>
    </row>
    <row r="8" spans="1:29" x14ac:dyDescent="0.25">
      <c r="B8" s="9" t="s">
        <v>3</v>
      </c>
      <c r="C8" s="10"/>
      <c r="D8" s="11"/>
      <c r="E8" s="11"/>
      <c r="F8" s="12"/>
      <c r="G8" s="12"/>
      <c r="H8" s="12"/>
      <c r="I8" s="12"/>
      <c r="J8" s="12"/>
      <c r="K8" s="12"/>
      <c r="L8" s="12"/>
      <c r="M8" s="12"/>
      <c r="N8" s="12"/>
      <c r="O8" s="12"/>
      <c r="P8" s="12"/>
      <c r="Q8" s="11"/>
      <c r="R8" s="12"/>
      <c r="S8" s="12"/>
      <c r="T8" s="12"/>
      <c r="U8" s="12"/>
      <c r="V8" s="12"/>
      <c r="W8" s="12"/>
      <c r="X8" s="12"/>
      <c r="Y8" s="12"/>
      <c r="Z8" s="12"/>
      <c r="AA8" s="12"/>
      <c r="AB8" s="7"/>
      <c r="AC8" s="9" t="s">
        <v>4</v>
      </c>
    </row>
    <row r="9" spans="1:29" ht="15.75" x14ac:dyDescent="0.25">
      <c r="B9" s="13" t="s">
        <v>1033</v>
      </c>
      <c r="C9" s="14"/>
      <c r="D9" s="14"/>
      <c r="E9" s="14"/>
      <c r="F9" s="14"/>
      <c r="G9" s="14"/>
      <c r="H9" s="14"/>
      <c r="I9" s="14"/>
      <c r="J9" s="14"/>
      <c r="K9" s="14"/>
      <c r="L9" s="14"/>
      <c r="M9" s="14"/>
      <c r="N9" s="14"/>
      <c r="O9" s="14"/>
      <c r="P9" s="14"/>
      <c r="Q9" s="15"/>
      <c r="R9" s="14"/>
      <c r="S9" s="14"/>
      <c r="T9" s="14"/>
      <c r="U9" s="14"/>
      <c r="V9" s="14"/>
      <c r="W9" s="14"/>
      <c r="X9" s="14"/>
      <c r="Y9" s="14"/>
      <c r="Z9" s="14"/>
      <c r="AA9" s="14"/>
      <c r="AB9" s="14"/>
      <c r="AC9" s="121" t="s">
        <v>47</v>
      </c>
    </row>
    <row r="10" spans="1:29" x14ac:dyDescent="0.25">
      <c r="B10" s="12"/>
      <c r="C10" s="12"/>
      <c r="D10" s="12"/>
      <c r="E10" s="12"/>
      <c r="F10" s="12"/>
      <c r="G10" s="12"/>
      <c r="H10" s="12"/>
      <c r="I10" s="12"/>
      <c r="J10" s="12"/>
      <c r="K10" s="12"/>
      <c r="L10" s="12"/>
      <c r="M10" s="12"/>
      <c r="N10" s="12"/>
      <c r="O10" s="12"/>
      <c r="P10" s="12"/>
      <c r="Q10" s="11"/>
      <c r="R10" s="12"/>
      <c r="S10" s="12"/>
      <c r="T10" s="12"/>
      <c r="U10" s="12"/>
      <c r="V10" s="12"/>
      <c r="W10" s="12"/>
      <c r="X10" s="12"/>
      <c r="Y10" s="12"/>
      <c r="Z10" s="12"/>
      <c r="AA10" s="12"/>
      <c r="AB10" s="7"/>
      <c r="AC10" s="7"/>
    </row>
    <row r="11" spans="1:29" x14ac:dyDescent="0.25">
      <c r="B11" s="9" t="s">
        <v>6</v>
      </c>
      <c r="C11" s="10"/>
      <c r="D11" s="10"/>
      <c r="E11" s="12"/>
      <c r="F11" s="12"/>
      <c r="G11" s="12"/>
      <c r="H11" s="12"/>
      <c r="I11" s="12"/>
      <c r="J11" s="12"/>
      <c r="K11" s="12"/>
      <c r="L11" s="12"/>
      <c r="M11" s="12"/>
      <c r="N11" s="12"/>
      <c r="O11" s="12"/>
      <c r="P11" s="12"/>
      <c r="Q11" s="11"/>
      <c r="R11" s="12"/>
      <c r="S11" s="12"/>
      <c r="T11" s="12"/>
      <c r="U11" s="12"/>
      <c r="V11" s="12"/>
      <c r="W11" s="12"/>
      <c r="X11" s="12"/>
      <c r="Y11" s="12"/>
      <c r="Z11" s="12"/>
      <c r="AA11" s="12"/>
      <c r="AB11" s="7"/>
      <c r="AC11" s="7"/>
    </row>
    <row r="12" spans="1:29" x14ac:dyDescent="0.25">
      <c r="B12" s="13" t="s">
        <v>1034</v>
      </c>
      <c r="C12" s="12"/>
      <c r="D12" s="12"/>
      <c r="E12" s="12"/>
      <c r="F12" s="12"/>
      <c r="G12" s="12"/>
      <c r="H12" s="12"/>
      <c r="I12" s="12"/>
      <c r="J12" s="12"/>
      <c r="K12" s="12"/>
      <c r="L12" s="12"/>
      <c r="M12" s="12"/>
      <c r="N12" s="12"/>
      <c r="O12" s="12"/>
      <c r="P12" s="12"/>
      <c r="Q12" s="11"/>
      <c r="R12" s="12"/>
      <c r="S12" s="12"/>
      <c r="T12" s="12"/>
      <c r="U12" s="12"/>
      <c r="V12" s="12"/>
      <c r="W12" s="12"/>
      <c r="X12" s="12"/>
      <c r="Y12" s="12"/>
      <c r="Z12" s="12"/>
      <c r="AA12" s="12"/>
      <c r="AB12" s="7"/>
      <c r="AC12" s="7"/>
    </row>
    <row r="13" spans="1:29" x14ac:dyDescent="0.25">
      <c r="B13" s="12"/>
      <c r="C13" s="12"/>
      <c r="D13" s="12"/>
      <c r="E13" s="12"/>
      <c r="F13" s="12"/>
      <c r="G13" s="12"/>
      <c r="H13" s="12"/>
      <c r="I13" s="12"/>
      <c r="J13" s="12"/>
      <c r="K13" s="12"/>
      <c r="L13" s="12"/>
      <c r="M13" s="12"/>
      <c r="N13" s="12"/>
      <c r="O13" s="12"/>
      <c r="P13" s="12"/>
      <c r="Q13" s="11"/>
      <c r="R13" s="12"/>
      <c r="S13" s="12"/>
      <c r="T13" s="12"/>
      <c r="U13" s="12"/>
      <c r="V13" s="12"/>
      <c r="W13" s="12"/>
      <c r="X13" s="12"/>
      <c r="Y13" s="12"/>
      <c r="Z13" s="12"/>
      <c r="AA13" s="12"/>
      <c r="AB13" s="7"/>
      <c r="AC13" s="7"/>
    </row>
    <row r="14" spans="1:29" x14ac:dyDescent="0.25">
      <c r="B14" s="9" t="s">
        <v>8</v>
      </c>
      <c r="C14" s="10"/>
      <c r="D14" s="10"/>
      <c r="E14" s="12"/>
      <c r="F14" s="12"/>
      <c r="G14" s="12"/>
      <c r="H14" s="12"/>
      <c r="I14" s="12"/>
      <c r="J14" s="12"/>
      <c r="K14" s="12"/>
      <c r="L14" s="12"/>
      <c r="M14" s="12"/>
      <c r="N14" s="12"/>
      <c r="O14" s="12"/>
      <c r="P14" s="12"/>
      <c r="Q14" s="11"/>
      <c r="R14" s="12"/>
      <c r="S14" s="12"/>
      <c r="T14" s="12"/>
      <c r="U14" s="12"/>
      <c r="V14" s="12"/>
      <c r="W14" s="12"/>
      <c r="X14" s="12"/>
      <c r="Y14" s="12"/>
      <c r="Z14" s="12"/>
      <c r="AA14" s="12"/>
      <c r="AB14" s="7"/>
      <c r="AC14" s="7"/>
    </row>
    <row r="15" spans="1:29" x14ac:dyDescent="0.25">
      <c r="B15" s="13" t="s">
        <v>1035</v>
      </c>
      <c r="C15" s="12"/>
      <c r="D15" s="12"/>
      <c r="E15" s="12"/>
      <c r="F15" s="12"/>
      <c r="G15" s="12"/>
      <c r="H15" s="12"/>
      <c r="I15" s="12"/>
      <c r="J15" s="12"/>
      <c r="K15" s="12"/>
      <c r="L15" s="12"/>
      <c r="M15" s="12"/>
      <c r="N15" s="12"/>
      <c r="O15" s="12"/>
      <c r="P15" s="12"/>
      <c r="Q15" s="11"/>
      <c r="R15" s="12"/>
      <c r="S15" s="12"/>
      <c r="T15" s="12"/>
      <c r="U15" s="12"/>
      <c r="V15" s="12"/>
      <c r="W15" s="12"/>
      <c r="X15" s="12"/>
      <c r="Y15" s="12"/>
      <c r="Z15" s="12"/>
      <c r="AA15" s="12"/>
      <c r="AB15" s="7"/>
      <c r="AC15" s="7"/>
    </row>
    <row r="16" spans="1:29" x14ac:dyDescent="0.25">
      <c r="B16" s="12"/>
      <c r="C16" s="12"/>
      <c r="D16" s="12"/>
      <c r="E16" s="12"/>
      <c r="F16" s="12"/>
      <c r="G16" s="12"/>
      <c r="H16" s="12"/>
      <c r="I16" s="12"/>
      <c r="J16" s="12"/>
      <c r="K16" s="12"/>
      <c r="L16" s="12"/>
      <c r="M16" s="12"/>
      <c r="N16" s="12"/>
      <c r="O16" s="12"/>
      <c r="P16" s="12"/>
      <c r="Q16" s="11"/>
      <c r="R16" s="12"/>
      <c r="S16" s="12"/>
      <c r="T16" s="12"/>
      <c r="U16" s="12"/>
      <c r="V16" s="12"/>
      <c r="W16" s="12"/>
      <c r="X16" s="12"/>
      <c r="Y16" s="12"/>
      <c r="Z16" s="12"/>
      <c r="AA16" s="12"/>
      <c r="AB16" s="7"/>
      <c r="AC16" s="7"/>
    </row>
    <row r="17" spans="1:29" x14ac:dyDescent="0.25">
      <c r="B17" s="9" t="s">
        <v>10</v>
      </c>
      <c r="C17" s="10"/>
      <c r="D17" s="10"/>
      <c r="E17" s="12"/>
      <c r="F17" s="12"/>
      <c r="G17" s="12"/>
      <c r="H17" s="12"/>
      <c r="I17" s="12"/>
      <c r="J17" s="12"/>
      <c r="K17" s="12"/>
      <c r="L17" s="12"/>
      <c r="M17" s="12"/>
      <c r="N17" s="12"/>
      <c r="O17" s="12"/>
      <c r="P17" s="12"/>
      <c r="Q17" s="11"/>
      <c r="R17" s="9" t="s">
        <v>11</v>
      </c>
      <c r="S17" s="10"/>
      <c r="T17" s="10"/>
      <c r="U17" s="10"/>
      <c r="V17" s="10"/>
      <c r="W17" s="12"/>
      <c r="X17" s="12"/>
      <c r="Y17" s="12"/>
      <c r="Z17" s="12"/>
      <c r="AA17" s="12"/>
      <c r="AB17" s="7"/>
      <c r="AC17" s="7"/>
    </row>
    <row r="18" spans="1:29" ht="15.75" x14ac:dyDescent="0.25">
      <c r="B18" s="13" t="s">
        <v>9</v>
      </c>
      <c r="C18" s="14"/>
      <c r="D18" s="14"/>
      <c r="E18" s="14"/>
      <c r="F18" s="14"/>
      <c r="G18" s="14"/>
      <c r="H18" s="14"/>
      <c r="I18" s="14"/>
      <c r="J18" s="14"/>
      <c r="K18" s="14"/>
      <c r="L18" s="14"/>
      <c r="M18" s="14"/>
      <c r="N18" s="14"/>
      <c r="O18" s="14"/>
      <c r="P18" s="14"/>
      <c r="Q18" s="15"/>
      <c r="R18" s="13" t="s">
        <v>1023</v>
      </c>
      <c r="S18" s="14"/>
      <c r="T18" s="12"/>
      <c r="U18" s="12"/>
      <c r="V18" s="12"/>
      <c r="W18" s="12"/>
      <c r="X18" s="12"/>
      <c r="Y18" s="12"/>
      <c r="Z18" s="12"/>
      <c r="AA18" s="12"/>
      <c r="AB18" s="7"/>
      <c r="AC18" s="7"/>
    </row>
    <row r="19" spans="1:29" x14ac:dyDescent="0.25">
      <c r="B19" s="12"/>
      <c r="C19" s="12"/>
      <c r="D19" s="12"/>
      <c r="E19" s="12"/>
      <c r="F19" s="12"/>
      <c r="G19" s="12"/>
      <c r="H19" s="12"/>
      <c r="I19" s="12"/>
      <c r="J19" s="12"/>
      <c r="K19" s="12"/>
      <c r="L19" s="12"/>
      <c r="M19" s="12"/>
      <c r="N19" s="12"/>
      <c r="O19" s="12"/>
      <c r="P19" s="12"/>
      <c r="Q19" s="11"/>
      <c r="R19" s="12"/>
      <c r="S19" s="12"/>
      <c r="T19" s="12"/>
      <c r="U19" s="12"/>
      <c r="V19" s="12"/>
      <c r="W19" s="12"/>
      <c r="X19" s="12"/>
      <c r="Y19" s="12"/>
      <c r="Z19" s="12"/>
      <c r="AA19" s="12"/>
      <c r="AB19" s="7"/>
      <c r="AC19" s="7"/>
    </row>
    <row r="20" spans="1:29" x14ac:dyDescent="0.25">
      <c r="B20" s="9" t="s">
        <v>12</v>
      </c>
      <c r="C20" s="10"/>
      <c r="D20" s="10"/>
      <c r="E20" s="10"/>
      <c r="F20" s="12"/>
      <c r="G20" s="12"/>
      <c r="H20" s="12"/>
      <c r="I20" s="12"/>
      <c r="J20" s="12"/>
      <c r="K20" s="12"/>
      <c r="L20" s="12"/>
      <c r="M20" s="12"/>
      <c r="N20" s="12"/>
      <c r="O20" s="12"/>
      <c r="P20" s="12"/>
      <c r="Q20" s="11"/>
      <c r="R20" s="9" t="s">
        <v>13</v>
      </c>
      <c r="S20" s="10"/>
      <c r="T20" s="10"/>
      <c r="U20" s="12"/>
      <c r="V20" s="12"/>
      <c r="W20" s="12"/>
      <c r="X20" s="12"/>
      <c r="Y20" s="12"/>
      <c r="Z20" s="12"/>
      <c r="AA20" s="12"/>
      <c r="AB20" s="7"/>
      <c r="AC20" s="7"/>
    </row>
    <row r="21" spans="1:29" ht="15.75" x14ac:dyDescent="0.25">
      <c r="B21" s="13" t="s">
        <v>50</v>
      </c>
      <c r="C21" s="14"/>
      <c r="D21" s="14"/>
      <c r="E21" s="14"/>
      <c r="F21" s="14"/>
      <c r="G21" s="14"/>
      <c r="H21" s="14"/>
      <c r="I21" s="14"/>
      <c r="J21" s="14"/>
      <c r="K21" s="14"/>
      <c r="L21" s="14"/>
      <c r="M21" s="14"/>
      <c r="N21" s="14"/>
      <c r="O21" s="14"/>
      <c r="P21" s="14"/>
      <c r="Q21" s="15"/>
      <c r="R21" s="13" t="s">
        <v>1036</v>
      </c>
      <c r="S21" s="14"/>
      <c r="T21" s="12"/>
      <c r="U21" s="12"/>
      <c r="V21" s="12"/>
      <c r="W21" s="12"/>
      <c r="X21" s="12"/>
      <c r="Y21" s="12"/>
      <c r="Z21" s="12"/>
      <c r="AA21" s="12"/>
      <c r="AB21" s="7"/>
      <c r="AC21" s="7"/>
    </row>
    <row r="22" spans="1:29" x14ac:dyDescent="0.25">
      <c r="A22" s="5"/>
      <c r="B22" s="17"/>
      <c r="C22" s="17"/>
      <c r="D22" s="17"/>
      <c r="E22" s="17"/>
      <c r="F22" s="17"/>
      <c r="G22" s="17"/>
      <c r="H22" s="17"/>
      <c r="I22" s="17"/>
      <c r="J22" s="17"/>
      <c r="K22" s="17"/>
      <c r="L22" s="17"/>
      <c r="M22" s="17"/>
      <c r="N22" s="17"/>
      <c r="O22" s="17"/>
      <c r="P22" s="17"/>
      <c r="Q22" s="18"/>
      <c r="R22" s="17"/>
      <c r="S22" s="17"/>
      <c r="T22" s="17"/>
      <c r="U22" s="17"/>
      <c r="V22" s="17"/>
      <c r="W22" s="17"/>
      <c r="X22" s="17"/>
      <c r="Y22" s="17"/>
      <c r="Z22" s="17"/>
      <c r="AA22" s="17"/>
      <c r="AB22" s="5"/>
      <c r="AC22" s="5"/>
    </row>
    <row r="23" spans="1:29" x14ac:dyDescent="0.25">
      <c r="A23" s="2"/>
      <c r="B23" s="2"/>
      <c r="C23" s="2"/>
      <c r="D23" s="2"/>
      <c r="E23" s="2"/>
      <c r="F23" s="2"/>
      <c r="G23" s="2"/>
      <c r="H23" s="2"/>
      <c r="I23" s="2"/>
      <c r="J23" s="2"/>
      <c r="K23" s="2"/>
      <c r="L23" s="2"/>
      <c r="M23" s="2"/>
      <c r="N23" s="2"/>
      <c r="O23" s="2"/>
      <c r="P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R24" s="2"/>
      <c r="S24" s="2"/>
      <c r="T24" s="2"/>
      <c r="U24" s="2"/>
      <c r="V24" s="2"/>
      <c r="W24" s="2"/>
      <c r="X24" s="2"/>
      <c r="Y24" s="2"/>
      <c r="Z24" s="2"/>
      <c r="AA24" s="2"/>
      <c r="AB24" s="2"/>
      <c r="AC24" s="2"/>
    </row>
    <row r="25" spans="1:29" x14ac:dyDescent="0.25">
      <c r="B25" s="19" t="s">
        <v>15</v>
      </c>
      <c r="C25" s="20"/>
      <c r="N25" s="2"/>
      <c r="O25" s="21"/>
      <c r="P25" s="21"/>
      <c r="R25" s="21"/>
      <c r="S25" s="21"/>
      <c r="T25" s="2"/>
      <c r="AC25" s="22" t="s">
        <v>16</v>
      </c>
    </row>
    <row r="26" spans="1:29" x14ac:dyDescent="0.25">
      <c r="B26" s="23">
        <v>211</v>
      </c>
      <c r="C26" s="23" t="s">
        <v>17</v>
      </c>
      <c r="AC26" s="24">
        <v>15000</v>
      </c>
    </row>
    <row r="27" spans="1:29" x14ac:dyDescent="0.25">
      <c r="B27" s="23">
        <v>216</v>
      </c>
      <c r="C27" s="23" t="s">
        <v>53</v>
      </c>
      <c r="AC27" s="24">
        <v>10000</v>
      </c>
    </row>
    <row r="28" spans="1:29" x14ac:dyDescent="0.25">
      <c r="B28" s="23">
        <v>217</v>
      </c>
      <c r="C28" s="23" t="s">
        <v>188</v>
      </c>
      <c r="AC28" s="24">
        <v>5000</v>
      </c>
    </row>
    <row r="29" spans="1:29" x14ac:dyDescent="0.25">
      <c r="B29" s="23">
        <v>246</v>
      </c>
      <c r="C29" s="23" t="s">
        <v>67</v>
      </c>
      <c r="AC29" s="24">
        <v>5000</v>
      </c>
    </row>
    <row r="30" spans="1:29" x14ac:dyDescent="0.25">
      <c r="B30" s="11">
        <v>271</v>
      </c>
      <c r="C30" s="23" t="s">
        <v>107</v>
      </c>
      <c r="AC30" s="24">
        <v>10000</v>
      </c>
    </row>
    <row r="31" spans="1:29" x14ac:dyDescent="0.25">
      <c r="B31" s="23">
        <v>272</v>
      </c>
      <c r="C31" s="23" t="s">
        <v>291</v>
      </c>
      <c r="AC31" s="24">
        <v>2000</v>
      </c>
    </row>
    <row r="32" spans="1:29" x14ac:dyDescent="0.25">
      <c r="B32" s="23">
        <v>282</v>
      </c>
      <c r="C32" s="23" t="s">
        <v>965</v>
      </c>
      <c r="AC32" s="24">
        <v>5000</v>
      </c>
    </row>
    <row r="33" spans="2:29" x14ac:dyDescent="0.25">
      <c r="B33" s="23">
        <v>283</v>
      </c>
      <c r="C33" s="23" t="s">
        <v>966</v>
      </c>
      <c r="AC33" s="24">
        <v>20000</v>
      </c>
    </row>
    <row r="34" spans="2:29" x14ac:dyDescent="0.25">
      <c r="B34" s="11">
        <v>291</v>
      </c>
      <c r="C34" s="23" t="s">
        <v>282</v>
      </c>
      <c r="AC34" s="24">
        <v>5000</v>
      </c>
    </row>
    <row r="35" spans="2:29" x14ac:dyDescent="0.25">
      <c r="B35" s="23">
        <v>292</v>
      </c>
      <c r="C35" s="23" t="s">
        <v>69</v>
      </c>
      <c r="AC35" s="24">
        <v>3000</v>
      </c>
    </row>
    <row r="36" spans="2:29" x14ac:dyDescent="0.25">
      <c r="B36" s="23">
        <v>294</v>
      </c>
      <c r="C36" s="23" t="s">
        <v>108</v>
      </c>
      <c r="AC36" s="24">
        <v>1000.0000000000001</v>
      </c>
    </row>
    <row r="37" spans="2:29" x14ac:dyDescent="0.25">
      <c r="B37" s="23">
        <v>296</v>
      </c>
      <c r="C37" s="23" t="s">
        <v>54</v>
      </c>
      <c r="AC37" s="24">
        <v>1000.0000000000001</v>
      </c>
    </row>
    <row r="38" spans="2:29" x14ac:dyDescent="0.25">
      <c r="B38" s="23">
        <v>299</v>
      </c>
      <c r="C38" s="23" t="s">
        <v>109</v>
      </c>
      <c r="AC38" s="24">
        <v>1000</v>
      </c>
    </row>
    <row r="39" spans="2:29" x14ac:dyDescent="0.25">
      <c r="B39" s="23">
        <v>551</v>
      </c>
      <c r="C39" s="23" t="s">
        <v>1005</v>
      </c>
      <c r="AC39" s="24">
        <v>50000</v>
      </c>
    </row>
    <row r="41" spans="2:29" x14ac:dyDescent="0.25">
      <c r="AA41" s="25"/>
      <c r="AB41" s="26" t="s">
        <v>27</v>
      </c>
      <c r="AC41" s="27">
        <f>SUM(AC26:AC39)</f>
        <v>133000</v>
      </c>
    </row>
    <row r="42" spans="2:29" x14ac:dyDescent="0.25">
      <c r="B42" s="5"/>
      <c r="C42" s="5"/>
      <c r="D42" s="5"/>
      <c r="E42" s="5"/>
      <c r="F42" s="5"/>
      <c r="G42" s="5"/>
      <c r="H42" s="5"/>
      <c r="I42" s="5"/>
      <c r="J42" s="5"/>
      <c r="K42" s="5"/>
      <c r="L42" s="5"/>
      <c r="M42" s="5"/>
      <c r="N42" s="5"/>
      <c r="O42" s="5"/>
      <c r="P42" s="5"/>
      <c r="Q42" s="6"/>
      <c r="R42" s="5"/>
      <c r="S42" s="5"/>
      <c r="T42" s="5"/>
      <c r="U42" s="5"/>
      <c r="V42" s="5"/>
      <c r="W42" s="5"/>
      <c r="X42" s="5"/>
      <c r="Y42" s="5"/>
      <c r="Z42" s="5"/>
      <c r="AA42" s="5"/>
      <c r="AB42" s="5"/>
      <c r="AC42" s="30"/>
    </row>
    <row r="43" spans="2:29" x14ac:dyDescent="0.25">
      <c r="AC43" s="24"/>
    </row>
    <row r="44" spans="2:29" x14ac:dyDescent="0.25">
      <c r="B44" s="19" t="s">
        <v>28</v>
      </c>
      <c r="C44" s="25"/>
      <c r="D44" s="25"/>
      <c r="R44" s="19" t="s">
        <v>29</v>
      </c>
      <c r="S44" s="25"/>
      <c r="T44" s="25"/>
      <c r="AC44" s="24"/>
    </row>
    <row r="45" spans="2:29" x14ac:dyDescent="0.25">
      <c r="B45" s="40" t="s">
        <v>1037</v>
      </c>
      <c r="R45" s="40" t="s">
        <v>972</v>
      </c>
      <c r="AC45" s="24"/>
    </row>
    <row r="46" spans="2:29" x14ac:dyDescent="0.25">
      <c r="AC46" s="24"/>
    </row>
    <row r="47" spans="2:29" x14ac:dyDescent="0.25">
      <c r="B47" s="19" t="s">
        <v>30</v>
      </c>
      <c r="C47" s="25"/>
      <c r="D47" s="25"/>
      <c r="AC47" s="24"/>
    </row>
    <row r="48" spans="2:29" x14ac:dyDescent="0.25">
      <c r="B48">
        <v>0</v>
      </c>
      <c r="AC48" s="24"/>
    </row>
    <row r="49" spans="2:29" x14ac:dyDescent="0.25">
      <c r="B49" s="19" t="s">
        <v>31</v>
      </c>
      <c r="C49" s="25"/>
      <c r="D49" s="25"/>
      <c r="AC49" s="24"/>
    </row>
    <row r="50" spans="2:29" x14ac:dyDescent="0.25">
      <c r="B50">
        <v>3</v>
      </c>
      <c r="AC50" s="24"/>
    </row>
    <row r="51" spans="2:29" x14ac:dyDescent="0.25">
      <c r="AC51" s="24"/>
    </row>
    <row r="52" spans="2:29" x14ac:dyDescent="0.25">
      <c r="B52" s="19" t="s">
        <v>32</v>
      </c>
      <c r="C52" s="25"/>
      <c r="D52" s="25"/>
      <c r="E52" s="25"/>
      <c r="AC52" s="24"/>
    </row>
    <row r="53" spans="2:29" x14ac:dyDescent="0.25">
      <c r="AC53" s="24"/>
    </row>
    <row r="54" spans="2:29" x14ac:dyDescent="0.25">
      <c r="B54" s="19" t="s">
        <v>33</v>
      </c>
      <c r="C54" s="25"/>
      <c r="G54" s="19" t="s">
        <v>34</v>
      </c>
      <c r="H54" s="25"/>
      <c r="L54" s="19" t="s">
        <v>35</v>
      </c>
      <c r="M54" s="25"/>
      <c r="Q54" s="19" t="s">
        <v>36</v>
      </c>
      <c r="R54" s="25"/>
      <c r="U54" s="19" t="s">
        <v>37</v>
      </c>
      <c r="V54" s="25"/>
      <c r="Z54" s="19" t="s">
        <v>38</v>
      </c>
      <c r="AA54" s="25"/>
      <c r="AC54" s="24"/>
    </row>
    <row r="55" spans="2:29" x14ac:dyDescent="0.25">
      <c r="B55">
        <v>1</v>
      </c>
      <c r="Q55"/>
      <c r="R55" s="2"/>
      <c r="Z55">
        <v>1</v>
      </c>
      <c r="AC55" s="24"/>
    </row>
    <row r="56" spans="2:29" x14ac:dyDescent="0.25">
      <c r="Q56"/>
      <c r="AC56" s="24"/>
    </row>
    <row r="57" spans="2:29" x14ac:dyDescent="0.25">
      <c r="B57" s="19" t="s">
        <v>39</v>
      </c>
      <c r="C57" s="25"/>
      <c r="G57" s="19" t="s">
        <v>40</v>
      </c>
      <c r="H57" s="25"/>
      <c r="L57" s="19" t="s">
        <v>41</v>
      </c>
      <c r="M57" s="25"/>
      <c r="N57" s="25"/>
      <c r="Q57" s="19" t="s">
        <v>42</v>
      </c>
      <c r="R57" s="25"/>
      <c r="U57" s="19" t="s">
        <v>43</v>
      </c>
      <c r="V57" s="25"/>
      <c r="W57" s="25"/>
      <c r="Z57" s="19" t="s">
        <v>44</v>
      </c>
      <c r="AA57" s="25"/>
      <c r="AB57" s="25"/>
      <c r="AC57" s="24"/>
    </row>
    <row r="58" spans="2:29" x14ac:dyDescent="0.25">
      <c r="Z58">
        <v>1</v>
      </c>
      <c r="AC58" s="24"/>
    </row>
    <row r="59" spans="2:29" x14ac:dyDescent="0.25">
      <c r="B59" s="5"/>
      <c r="C59" s="5"/>
      <c r="D59" s="5"/>
      <c r="E59" s="5"/>
      <c r="F59" s="5"/>
      <c r="G59" s="5"/>
      <c r="H59" s="5"/>
      <c r="I59" s="5"/>
      <c r="J59" s="5"/>
      <c r="K59" s="5"/>
      <c r="L59" s="5"/>
      <c r="M59" s="5"/>
      <c r="N59" s="5"/>
      <c r="O59" s="5"/>
      <c r="P59" s="5"/>
      <c r="Q59" s="6"/>
      <c r="R59" s="5"/>
      <c r="S59" s="5"/>
      <c r="T59" s="5"/>
      <c r="U59" s="5"/>
      <c r="V59" s="5"/>
      <c r="W59" s="5"/>
      <c r="X59" s="5"/>
      <c r="Y59" s="5"/>
      <c r="Z59" s="5"/>
      <c r="AA59" s="5"/>
      <c r="AB59" s="5"/>
      <c r="AC59" s="30"/>
    </row>
    <row r="60" spans="2:29" x14ac:dyDescent="0.25">
      <c r="AC60" s="24"/>
    </row>
    <row r="61" spans="2:29" x14ac:dyDescent="0.25">
      <c r="B61" s="19" t="s">
        <v>28</v>
      </c>
      <c r="C61" s="25"/>
      <c r="D61" s="25"/>
      <c r="R61" s="19" t="s">
        <v>29</v>
      </c>
      <c r="S61" s="25"/>
      <c r="T61" s="25"/>
      <c r="AC61" s="24"/>
    </row>
    <row r="62" spans="2:29" x14ac:dyDescent="0.25">
      <c r="B62" s="40" t="s">
        <v>1038</v>
      </c>
      <c r="R62" s="40" t="s">
        <v>972</v>
      </c>
      <c r="AC62" s="24"/>
    </row>
    <row r="63" spans="2:29" x14ac:dyDescent="0.25">
      <c r="AC63" s="24"/>
    </row>
    <row r="64" spans="2:29" x14ac:dyDescent="0.25">
      <c r="B64" s="19" t="s">
        <v>30</v>
      </c>
      <c r="C64" s="25"/>
      <c r="D64" s="25"/>
      <c r="AC64" s="24"/>
    </row>
    <row r="65" spans="2:29" x14ac:dyDescent="0.25">
      <c r="B65">
        <v>0</v>
      </c>
      <c r="AC65" s="24"/>
    </row>
    <row r="66" spans="2:29" x14ac:dyDescent="0.25">
      <c r="AC66" s="24"/>
    </row>
    <row r="67" spans="2:29" x14ac:dyDescent="0.25">
      <c r="B67" s="19" t="s">
        <v>31</v>
      </c>
      <c r="C67" s="25"/>
      <c r="D67" s="25"/>
      <c r="AC67" s="24"/>
    </row>
    <row r="68" spans="2:29" x14ac:dyDescent="0.25">
      <c r="B68">
        <v>3</v>
      </c>
      <c r="AC68" s="24"/>
    </row>
    <row r="69" spans="2:29" x14ac:dyDescent="0.25">
      <c r="B69" s="5"/>
      <c r="C69" s="5"/>
      <c r="D69" s="5"/>
      <c r="E69" s="5"/>
      <c r="F69" s="5"/>
      <c r="G69" s="5"/>
      <c r="H69" s="5"/>
      <c r="I69" s="5"/>
      <c r="J69" s="5"/>
      <c r="K69" s="5"/>
      <c r="L69" s="5"/>
      <c r="M69" s="5"/>
      <c r="N69" s="5"/>
      <c r="O69" s="5"/>
      <c r="P69" s="5"/>
      <c r="Q69" s="6"/>
      <c r="R69" s="5"/>
      <c r="S69" s="5"/>
      <c r="T69" s="5"/>
      <c r="U69" s="5"/>
      <c r="V69" s="5"/>
      <c r="W69" s="5"/>
      <c r="X69" s="5"/>
      <c r="Y69" s="5"/>
      <c r="Z69" s="5"/>
      <c r="AA69" s="5"/>
      <c r="AB69" s="5"/>
      <c r="AC69" s="30"/>
    </row>
    <row r="70" spans="2:29" x14ac:dyDescent="0.25">
      <c r="AC70" s="24"/>
    </row>
    <row r="71" spans="2:29" x14ac:dyDescent="0.25">
      <c r="B71" s="19" t="s">
        <v>32</v>
      </c>
      <c r="C71" s="25"/>
      <c r="D71" s="25"/>
      <c r="E71" s="25"/>
      <c r="AC71" s="24"/>
    </row>
    <row r="72" spans="2:29" x14ac:dyDescent="0.25">
      <c r="AC72" s="24"/>
    </row>
    <row r="73" spans="2:29" x14ac:dyDescent="0.25">
      <c r="AC73" s="24"/>
    </row>
    <row r="74" spans="2:29" x14ac:dyDescent="0.25">
      <c r="B74" s="19" t="s">
        <v>33</v>
      </c>
      <c r="C74" s="25"/>
      <c r="G74" s="19" t="s">
        <v>34</v>
      </c>
      <c r="H74" s="25"/>
      <c r="L74" s="19" t="s">
        <v>35</v>
      </c>
      <c r="M74" s="25"/>
      <c r="Q74" s="19" t="s">
        <v>36</v>
      </c>
      <c r="R74" s="25"/>
      <c r="U74" s="19" t="s">
        <v>37</v>
      </c>
      <c r="V74" s="25"/>
      <c r="Z74" s="19" t="s">
        <v>38</v>
      </c>
      <c r="AA74" s="25"/>
      <c r="AC74" s="24"/>
    </row>
    <row r="75" spans="2:29" x14ac:dyDescent="0.25">
      <c r="B75">
        <v>1</v>
      </c>
      <c r="Q75"/>
      <c r="R75" s="2"/>
      <c r="Z75">
        <v>1</v>
      </c>
      <c r="AC75" s="24"/>
    </row>
    <row r="76" spans="2:29" x14ac:dyDescent="0.25">
      <c r="Q76"/>
      <c r="AC76" s="24"/>
    </row>
    <row r="77" spans="2:29" x14ac:dyDescent="0.25">
      <c r="B77" s="19" t="s">
        <v>39</v>
      </c>
      <c r="C77" s="25"/>
      <c r="G77" s="19" t="s">
        <v>40</v>
      </c>
      <c r="H77" s="25"/>
      <c r="L77" s="19" t="s">
        <v>41</v>
      </c>
      <c r="M77" s="25"/>
      <c r="N77" s="25"/>
      <c r="Q77" s="19" t="s">
        <v>42</v>
      </c>
      <c r="R77" s="25"/>
      <c r="U77" s="19" t="s">
        <v>43</v>
      </c>
      <c r="V77" s="25"/>
      <c r="W77" s="25"/>
      <c r="Z77" s="19" t="s">
        <v>44</v>
      </c>
      <c r="AA77" s="25"/>
      <c r="AB77" s="25"/>
      <c r="AC77" s="24"/>
    </row>
    <row r="78" spans="2:29" x14ac:dyDescent="0.25">
      <c r="Z78">
        <v>1</v>
      </c>
      <c r="AC78" s="24"/>
    </row>
    <row r="79" spans="2:29" x14ac:dyDescent="0.25">
      <c r="B79" s="5"/>
      <c r="C79" s="5"/>
      <c r="D79" s="5"/>
      <c r="E79" s="5"/>
      <c r="F79" s="5"/>
      <c r="G79" s="5"/>
      <c r="H79" s="5"/>
      <c r="I79" s="5"/>
      <c r="J79" s="5"/>
      <c r="K79" s="5"/>
      <c r="L79" s="5"/>
      <c r="M79" s="5"/>
      <c r="N79" s="5"/>
      <c r="O79" s="5"/>
      <c r="P79" s="5"/>
      <c r="Q79" s="6"/>
      <c r="R79" s="5"/>
      <c r="S79" s="5"/>
      <c r="T79" s="5"/>
      <c r="U79" s="5"/>
      <c r="V79" s="5"/>
      <c r="W79" s="5"/>
      <c r="X79" s="5"/>
      <c r="Y79" s="5"/>
      <c r="Z79" s="5"/>
      <c r="AA79" s="5"/>
      <c r="AB79" s="5"/>
      <c r="AC79" s="30"/>
    </row>
    <row r="80" spans="2:29" x14ac:dyDescent="0.25">
      <c r="AC80" s="24"/>
    </row>
    <row r="81" spans="2:29" x14ac:dyDescent="0.25">
      <c r="B81" s="19" t="s">
        <v>28</v>
      </c>
      <c r="C81" s="25"/>
      <c r="D81" s="25"/>
      <c r="R81" s="19" t="s">
        <v>29</v>
      </c>
      <c r="S81" s="25"/>
      <c r="T81" s="25"/>
      <c r="AC81" s="24"/>
    </row>
    <row r="82" spans="2:29" x14ac:dyDescent="0.25">
      <c r="B82" s="40" t="s">
        <v>1039</v>
      </c>
      <c r="R82" s="40" t="s">
        <v>972</v>
      </c>
      <c r="AC82" s="24"/>
    </row>
    <row r="83" spans="2:29" x14ac:dyDescent="0.25">
      <c r="AC83" s="24"/>
    </row>
    <row r="84" spans="2:29" x14ac:dyDescent="0.25">
      <c r="B84" s="19" t="s">
        <v>30</v>
      </c>
      <c r="C84" s="25"/>
      <c r="D84" s="25"/>
      <c r="AC84" s="24"/>
    </row>
    <row r="85" spans="2:29" x14ac:dyDescent="0.25">
      <c r="B85">
        <v>0</v>
      </c>
      <c r="AC85" s="24"/>
    </row>
    <row r="86" spans="2:29" x14ac:dyDescent="0.25">
      <c r="AC86" s="24"/>
    </row>
    <row r="87" spans="2:29" x14ac:dyDescent="0.25">
      <c r="B87" s="19" t="s">
        <v>31</v>
      </c>
      <c r="C87" s="25"/>
      <c r="D87" s="25"/>
      <c r="AC87" s="24"/>
    </row>
    <row r="88" spans="2:29" x14ac:dyDescent="0.25">
      <c r="B88">
        <v>3</v>
      </c>
      <c r="AC88" s="24"/>
    </row>
    <row r="89" spans="2:29" x14ac:dyDescent="0.25">
      <c r="B89" s="5"/>
      <c r="C89" s="5"/>
      <c r="D89" s="5"/>
      <c r="E89" s="5"/>
      <c r="F89" s="5"/>
      <c r="G89" s="5"/>
      <c r="H89" s="5"/>
      <c r="I89" s="5"/>
      <c r="J89" s="5"/>
      <c r="K89" s="5"/>
      <c r="L89" s="5"/>
      <c r="M89" s="5"/>
      <c r="N89" s="5"/>
      <c r="O89" s="5"/>
      <c r="P89" s="5"/>
      <c r="Q89" s="6"/>
      <c r="R89" s="5"/>
      <c r="S89" s="5"/>
      <c r="T89" s="5"/>
      <c r="U89" s="5"/>
      <c r="V89" s="5"/>
      <c r="W89" s="5"/>
      <c r="X89" s="5"/>
      <c r="Y89" s="5"/>
      <c r="Z89" s="5"/>
      <c r="AA89" s="5"/>
      <c r="AB89" s="5"/>
      <c r="AC89" s="30"/>
    </row>
    <row r="90" spans="2:29" x14ac:dyDescent="0.25">
      <c r="AC90" s="24"/>
    </row>
    <row r="91" spans="2:29" x14ac:dyDescent="0.25">
      <c r="B91" s="19" t="s">
        <v>32</v>
      </c>
      <c r="C91" s="25"/>
      <c r="D91" s="25"/>
      <c r="E91" s="25"/>
      <c r="AC91" s="24"/>
    </row>
    <row r="92" spans="2:29" x14ac:dyDescent="0.25">
      <c r="AC92" s="24"/>
    </row>
    <row r="93" spans="2:29" x14ac:dyDescent="0.25">
      <c r="B93" s="19" t="s">
        <v>33</v>
      </c>
      <c r="C93" s="25"/>
      <c r="G93" s="19" t="s">
        <v>34</v>
      </c>
      <c r="H93" s="25"/>
      <c r="L93" s="19" t="s">
        <v>35</v>
      </c>
      <c r="M93" s="25"/>
      <c r="Q93" s="19" t="s">
        <v>36</v>
      </c>
      <c r="R93" s="25"/>
      <c r="U93" s="19" t="s">
        <v>37</v>
      </c>
      <c r="V93" s="25"/>
      <c r="Z93" s="19" t="s">
        <v>38</v>
      </c>
      <c r="AA93" s="25"/>
      <c r="AC93" s="24"/>
    </row>
    <row r="94" spans="2:29" x14ac:dyDescent="0.25">
      <c r="B94">
        <v>1</v>
      </c>
      <c r="Q94"/>
      <c r="R94" s="2"/>
      <c r="Z94">
        <v>1</v>
      </c>
      <c r="AC94" s="24"/>
    </row>
    <row r="95" spans="2:29" x14ac:dyDescent="0.25">
      <c r="Q95"/>
      <c r="AC95" s="24"/>
    </row>
    <row r="96" spans="2:29" x14ac:dyDescent="0.25">
      <c r="B96" s="19" t="s">
        <v>39</v>
      </c>
      <c r="C96" s="25"/>
      <c r="G96" s="19" t="s">
        <v>40</v>
      </c>
      <c r="H96" s="25"/>
      <c r="L96" s="19" t="s">
        <v>41</v>
      </c>
      <c r="M96" s="25"/>
      <c r="N96" s="25"/>
      <c r="Q96" s="19" t="s">
        <v>42</v>
      </c>
      <c r="R96" s="25"/>
      <c r="U96" s="19" t="s">
        <v>43</v>
      </c>
      <c r="V96" s="25"/>
      <c r="W96" s="25"/>
      <c r="Z96" s="19" t="s">
        <v>44</v>
      </c>
      <c r="AA96" s="25"/>
      <c r="AB96" s="25"/>
      <c r="AC96" s="24"/>
    </row>
    <row r="97" spans="2:29" x14ac:dyDescent="0.25">
      <c r="Z97">
        <v>1</v>
      </c>
      <c r="AC97" s="24"/>
    </row>
    <row r="98" spans="2:29" x14ac:dyDescent="0.25">
      <c r="B98" s="5"/>
      <c r="C98" s="5"/>
      <c r="D98" s="5"/>
      <c r="E98" s="5"/>
      <c r="F98" s="5"/>
      <c r="G98" s="5"/>
      <c r="H98" s="5"/>
      <c r="I98" s="5"/>
      <c r="J98" s="5"/>
      <c r="K98" s="5"/>
      <c r="L98" s="5"/>
      <c r="M98" s="5"/>
      <c r="N98" s="5"/>
      <c r="O98" s="5"/>
      <c r="P98" s="5"/>
      <c r="Q98" s="6"/>
      <c r="R98" s="5"/>
      <c r="S98" s="5"/>
      <c r="T98" s="5"/>
      <c r="U98" s="5"/>
      <c r="V98" s="5"/>
      <c r="W98" s="5"/>
      <c r="X98" s="5"/>
      <c r="Y98" s="5"/>
      <c r="Z98" s="5"/>
      <c r="AA98" s="5"/>
      <c r="AB98" s="5"/>
      <c r="AC98" s="30"/>
    </row>
    <row r="99" spans="2:29" x14ac:dyDescent="0.25">
      <c r="AC99" s="24"/>
    </row>
    <row r="100" spans="2:29" x14ac:dyDescent="0.25">
      <c r="B100" s="19" t="s">
        <v>28</v>
      </c>
      <c r="C100" s="25"/>
      <c r="D100" s="25"/>
      <c r="R100" s="19" t="s">
        <v>29</v>
      </c>
      <c r="S100" s="25"/>
      <c r="T100" s="25"/>
      <c r="AC100" s="24"/>
    </row>
    <row r="101" spans="2:29" x14ac:dyDescent="0.25">
      <c r="B101" s="40" t="s">
        <v>1040</v>
      </c>
      <c r="R101" s="40" t="s">
        <v>1041</v>
      </c>
      <c r="AC101" s="24"/>
    </row>
    <row r="102" spans="2:29" x14ac:dyDescent="0.25">
      <c r="AC102" s="24"/>
    </row>
    <row r="103" spans="2:29" x14ac:dyDescent="0.25">
      <c r="B103" s="19" t="s">
        <v>30</v>
      </c>
      <c r="C103" s="25"/>
      <c r="D103" s="25"/>
      <c r="AC103" s="24"/>
    </row>
    <row r="104" spans="2:29" x14ac:dyDescent="0.25">
      <c r="B104">
        <v>0</v>
      </c>
      <c r="AC104" s="24"/>
    </row>
    <row r="105" spans="2:29" x14ac:dyDescent="0.25">
      <c r="AC105" s="24"/>
    </row>
    <row r="106" spans="2:29" x14ac:dyDescent="0.25">
      <c r="B106" s="19" t="s">
        <v>31</v>
      </c>
      <c r="C106" s="25"/>
      <c r="D106" s="25"/>
      <c r="AC106" s="24"/>
    </row>
    <row r="107" spans="2:29" x14ac:dyDescent="0.25">
      <c r="B107">
        <v>10</v>
      </c>
      <c r="C107" t="s">
        <v>80</v>
      </c>
      <c r="AC107" s="24"/>
    </row>
    <row r="108" spans="2:29" x14ac:dyDescent="0.25">
      <c r="B108" s="5"/>
      <c r="C108" s="5"/>
      <c r="D108" s="5"/>
      <c r="E108" s="5"/>
      <c r="F108" s="5"/>
      <c r="G108" s="5"/>
      <c r="H108" s="5"/>
      <c r="I108" s="5"/>
      <c r="J108" s="5"/>
      <c r="K108" s="5"/>
      <c r="L108" s="5"/>
      <c r="M108" s="5"/>
      <c r="N108" s="5"/>
      <c r="O108" s="5"/>
      <c r="P108" s="5"/>
      <c r="Q108" s="6"/>
      <c r="R108" s="5"/>
      <c r="S108" s="5"/>
      <c r="T108" s="5"/>
      <c r="U108" s="5"/>
      <c r="V108" s="5"/>
      <c r="W108" s="5"/>
      <c r="X108" s="5"/>
      <c r="Y108" s="5"/>
      <c r="Z108" s="5"/>
      <c r="AA108" s="5"/>
      <c r="AB108" s="5"/>
      <c r="AC108" s="30"/>
    </row>
    <row r="109" spans="2:29" x14ac:dyDescent="0.25">
      <c r="AC109" s="24"/>
    </row>
    <row r="110" spans="2:29" x14ac:dyDescent="0.25">
      <c r="B110" s="19" t="s">
        <v>32</v>
      </c>
      <c r="C110" s="25"/>
      <c r="D110" s="25"/>
      <c r="E110" s="25"/>
      <c r="AC110" s="24"/>
    </row>
    <row r="111" spans="2:29" x14ac:dyDescent="0.25">
      <c r="AC111" s="24"/>
    </row>
    <row r="112" spans="2:29" x14ac:dyDescent="0.25">
      <c r="AC112" s="24"/>
    </row>
    <row r="113" spans="2:29" x14ac:dyDescent="0.25">
      <c r="B113" s="19" t="s">
        <v>33</v>
      </c>
      <c r="C113" s="25"/>
      <c r="G113" s="19" t="s">
        <v>34</v>
      </c>
      <c r="H113" s="25"/>
      <c r="L113" s="19" t="s">
        <v>35</v>
      </c>
      <c r="M113" s="25"/>
      <c r="Q113" s="19" t="s">
        <v>36</v>
      </c>
      <c r="R113" s="25"/>
      <c r="U113" s="19" t="s">
        <v>37</v>
      </c>
      <c r="V113" s="25"/>
      <c r="Z113" s="19" t="s">
        <v>38</v>
      </c>
      <c r="AA113" s="25"/>
      <c r="AC113" s="24"/>
    </row>
    <row r="114" spans="2:29" x14ac:dyDescent="0.25">
      <c r="B114" t="s">
        <v>80</v>
      </c>
      <c r="G114">
        <v>10</v>
      </c>
      <c r="L114" t="s">
        <v>80</v>
      </c>
      <c r="Q114" t="s">
        <v>80</v>
      </c>
      <c r="R114" s="2"/>
      <c r="U114" t="s">
        <v>80</v>
      </c>
      <c r="V114" t="s">
        <v>80</v>
      </c>
      <c r="Z114" t="s">
        <v>80</v>
      </c>
      <c r="AA114" t="s">
        <v>80</v>
      </c>
      <c r="AC114" s="24"/>
    </row>
    <row r="115" spans="2:29" x14ac:dyDescent="0.25">
      <c r="Q115"/>
      <c r="AC115" s="24"/>
    </row>
    <row r="116" spans="2:29" x14ac:dyDescent="0.25">
      <c r="B116" s="19" t="s">
        <v>39</v>
      </c>
      <c r="C116" s="25"/>
      <c r="G116" s="19" t="s">
        <v>40</v>
      </c>
      <c r="H116" s="25"/>
      <c r="L116" s="19" t="s">
        <v>41</v>
      </c>
      <c r="M116" s="25"/>
      <c r="N116" s="25"/>
      <c r="Q116" s="19" t="s">
        <v>42</v>
      </c>
      <c r="R116" s="25"/>
      <c r="U116" s="19" t="s">
        <v>43</v>
      </c>
      <c r="V116" s="25"/>
      <c r="W116" s="25"/>
      <c r="Z116" s="19" t="s">
        <v>44</v>
      </c>
      <c r="AA116" s="25"/>
      <c r="AB116" s="25"/>
      <c r="AC116" s="24"/>
    </row>
    <row r="117" spans="2:29" x14ac:dyDescent="0.25">
      <c r="B117" t="s">
        <v>80</v>
      </c>
      <c r="G117" t="s">
        <v>80</v>
      </c>
      <c r="L117" t="s">
        <v>80</v>
      </c>
      <c r="Q117" t="s">
        <v>80</v>
      </c>
      <c r="U117" t="s">
        <v>80</v>
      </c>
      <c r="Z117" t="s">
        <v>80</v>
      </c>
      <c r="AC117" s="24"/>
    </row>
    <row r="118" spans="2:29" x14ac:dyDescent="0.25">
      <c r="B118" s="5"/>
      <c r="C118" s="5"/>
      <c r="D118" s="5"/>
      <c r="E118" s="5"/>
      <c r="F118" s="5"/>
      <c r="G118" s="5"/>
      <c r="H118" s="5"/>
      <c r="I118" s="5"/>
      <c r="J118" s="5"/>
      <c r="K118" s="5"/>
      <c r="L118" s="5"/>
      <c r="M118" s="5"/>
      <c r="N118" s="5"/>
      <c r="O118" s="5"/>
      <c r="P118" s="5"/>
      <c r="Q118" s="6"/>
      <c r="R118" s="5"/>
      <c r="S118" s="5"/>
      <c r="T118" s="5"/>
      <c r="U118" s="5"/>
      <c r="V118" s="5"/>
      <c r="W118" s="5"/>
      <c r="X118" s="5"/>
      <c r="Y118" s="5"/>
      <c r="Z118" s="5"/>
      <c r="AA118" s="5"/>
      <c r="AB118" s="5"/>
      <c r="AC118" s="30"/>
    </row>
    <row r="119" spans="2:29" x14ac:dyDescent="0.25">
      <c r="AC119" s="24"/>
    </row>
    <row r="120" spans="2:29" x14ac:dyDescent="0.25">
      <c r="B120" s="19" t="s">
        <v>28</v>
      </c>
      <c r="C120" s="25"/>
      <c r="D120" s="25"/>
      <c r="R120" s="19" t="s">
        <v>29</v>
      </c>
      <c r="S120" s="25"/>
      <c r="T120" s="25"/>
      <c r="AC120" s="24"/>
    </row>
    <row r="121" spans="2:29" x14ac:dyDescent="0.25">
      <c r="B121" s="40" t="s">
        <v>1042</v>
      </c>
      <c r="R121" s="40" t="s">
        <v>1043</v>
      </c>
      <c r="AC121" s="24"/>
    </row>
    <row r="122" spans="2:29" x14ac:dyDescent="0.25">
      <c r="AC122" s="24"/>
    </row>
    <row r="123" spans="2:29" x14ac:dyDescent="0.25">
      <c r="B123" s="19" t="s">
        <v>30</v>
      </c>
      <c r="C123" s="25"/>
      <c r="D123" s="25"/>
      <c r="AC123" s="24"/>
    </row>
    <row r="124" spans="2:29" x14ac:dyDescent="0.25">
      <c r="B124">
        <v>0</v>
      </c>
      <c r="AC124" s="24"/>
    </row>
    <row r="125" spans="2:29" x14ac:dyDescent="0.25">
      <c r="AC125" s="24"/>
    </row>
    <row r="126" spans="2:29" x14ac:dyDescent="0.25">
      <c r="B126" s="19" t="s">
        <v>31</v>
      </c>
      <c r="C126" s="25"/>
      <c r="D126" s="25"/>
      <c r="AC126" s="24"/>
    </row>
    <row r="127" spans="2:29" x14ac:dyDescent="0.25">
      <c r="B127">
        <v>10</v>
      </c>
      <c r="AC127" s="24"/>
    </row>
    <row r="128" spans="2:29" x14ac:dyDescent="0.25">
      <c r="B128" s="5"/>
      <c r="C128" s="5"/>
      <c r="D128" s="5"/>
      <c r="E128" s="5"/>
      <c r="F128" s="5"/>
      <c r="G128" s="5"/>
      <c r="H128" s="5"/>
      <c r="I128" s="5"/>
      <c r="J128" s="5"/>
      <c r="K128" s="5"/>
      <c r="L128" s="5"/>
      <c r="M128" s="5"/>
      <c r="N128" s="5"/>
      <c r="O128" s="5"/>
      <c r="P128" s="5"/>
      <c r="Q128" s="6"/>
      <c r="R128" s="5"/>
      <c r="S128" s="5"/>
      <c r="T128" s="5"/>
      <c r="U128" s="5"/>
      <c r="V128" s="5"/>
      <c r="W128" s="5"/>
      <c r="X128" s="5"/>
      <c r="Y128" s="5"/>
      <c r="Z128" s="5"/>
      <c r="AA128" s="5"/>
      <c r="AB128" s="5"/>
      <c r="AC128" s="30"/>
    </row>
    <row r="129" spans="2:29" x14ac:dyDescent="0.25">
      <c r="AC129" s="24"/>
    </row>
    <row r="130" spans="2:29" x14ac:dyDescent="0.25">
      <c r="B130" s="19" t="s">
        <v>32</v>
      </c>
      <c r="C130" s="25"/>
      <c r="D130" s="25"/>
      <c r="E130" s="25"/>
      <c r="AC130" s="24"/>
    </row>
    <row r="131" spans="2:29" x14ac:dyDescent="0.25">
      <c r="AC131" s="24"/>
    </row>
    <row r="132" spans="2:29" x14ac:dyDescent="0.25">
      <c r="B132" s="19" t="s">
        <v>33</v>
      </c>
      <c r="C132" s="25"/>
      <c r="G132" s="19" t="s">
        <v>34</v>
      </c>
      <c r="H132" s="25"/>
      <c r="L132" s="19" t="s">
        <v>35</v>
      </c>
      <c r="M132" s="25"/>
      <c r="Q132" s="19" t="s">
        <v>36</v>
      </c>
      <c r="R132" s="25"/>
      <c r="U132" s="19" t="s">
        <v>37</v>
      </c>
      <c r="V132" s="25"/>
      <c r="Z132" s="19" t="s">
        <v>38</v>
      </c>
      <c r="AA132" s="25"/>
      <c r="AC132" s="24"/>
    </row>
    <row r="133" spans="2:29" x14ac:dyDescent="0.25">
      <c r="G133">
        <v>10</v>
      </c>
      <c r="L133" t="s">
        <v>80</v>
      </c>
      <c r="Q133" t="s">
        <v>80</v>
      </c>
      <c r="R133" s="2"/>
      <c r="U133" t="s">
        <v>80</v>
      </c>
      <c r="Z133" t="s">
        <v>80</v>
      </c>
      <c r="AC133" s="24"/>
    </row>
    <row r="134" spans="2:29" x14ac:dyDescent="0.25">
      <c r="Q134"/>
      <c r="AC134" s="24"/>
    </row>
    <row r="135" spans="2:29" x14ac:dyDescent="0.25">
      <c r="B135" s="19" t="s">
        <v>39</v>
      </c>
      <c r="C135" s="25"/>
      <c r="G135" s="19" t="s">
        <v>40</v>
      </c>
      <c r="H135" s="25"/>
      <c r="L135" s="19" t="s">
        <v>41</v>
      </c>
      <c r="M135" s="25"/>
      <c r="N135" s="25"/>
      <c r="Q135" s="19" t="s">
        <v>42</v>
      </c>
      <c r="R135" s="25"/>
      <c r="U135" s="19" t="s">
        <v>43</v>
      </c>
      <c r="V135" s="25"/>
      <c r="W135" s="25"/>
      <c r="Z135" s="19" t="s">
        <v>44</v>
      </c>
      <c r="AA135" s="25"/>
      <c r="AB135" s="25"/>
      <c r="AC135" s="24"/>
    </row>
    <row r="136" spans="2:29" x14ac:dyDescent="0.25">
      <c r="G136" t="s">
        <v>80</v>
      </c>
      <c r="L136" t="s">
        <v>80</v>
      </c>
      <c r="M136" t="s">
        <v>80</v>
      </c>
      <c r="Q136" t="s">
        <v>80</v>
      </c>
      <c r="U136" t="s">
        <v>80</v>
      </c>
      <c r="Z136" t="s">
        <v>80</v>
      </c>
      <c r="AC136" s="24"/>
    </row>
    <row r="137" spans="2:29" x14ac:dyDescent="0.25">
      <c r="B137" s="5"/>
      <c r="C137" s="5"/>
      <c r="D137" s="5"/>
      <c r="E137" s="5"/>
      <c r="F137" s="5"/>
      <c r="G137" s="5"/>
      <c r="H137" s="5"/>
      <c r="I137" s="5"/>
      <c r="J137" s="5"/>
      <c r="K137" s="5"/>
      <c r="L137" s="5"/>
      <c r="M137" s="5"/>
      <c r="N137" s="5"/>
      <c r="O137" s="5"/>
      <c r="P137" s="5"/>
      <c r="Q137" s="6"/>
      <c r="R137" s="5"/>
      <c r="S137" s="5"/>
      <c r="T137" s="5"/>
      <c r="U137" s="5"/>
      <c r="V137" s="5"/>
      <c r="W137" s="5"/>
      <c r="X137" s="5"/>
      <c r="Y137" s="5"/>
      <c r="Z137" s="5"/>
      <c r="AA137" s="5"/>
      <c r="AB137" s="5"/>
      <c r="AC137" s="30"/>
    </row>
    <row r="138" spans="2:29" x14ac:dyDescent="0.25">
      <c r="AC138" s="24"/>
    </row>
    <row r="139" spans="2:29" x14ac:dyDescent="0.25">
      <c r="B139" s="19" t="s">
        <v>28</v>
      </c>
      <c r="C139" s="25"/>
      <c r="D139" s="25"/>
      <c r="R139" s="19" t="s">
        <v>29</v>
      </c>
      <c r="S139" s="25"/>
      <c r="T139" s="25"/>
      <c r="AC139" s="24"/>
    </row>
    <row r="140" spans="2:29" ht="31.5" customHeight="1" x14ac:dyDescent="0.25">
      <c r="B140" s="149" t="s">
        <v>1044</v>
      </c>
      <c r="C140" s="149"/>
      <c r="D140" s="149"/>
      <c r="E140" s="149"/>
      <c r="F140" s="149"/>
      <c r="G140" s="149"/>
      <c r="H140" s="149"/>
      <c r="I140" s="149"/>
      <c r="J140" s="149"/>
      <c r="K140" s="149"/>
      <c r="L140" s="149"/>
      <c r="M140" s="149"/>
      <c r="N140" s="149"/>
      <c r="O140" s="149"/>
      <c r="P140" s="149"/>
      <c r="R140" s="154" t="s">
        <v>1045</v>
      </c>
      <c r="S140" s="154"/>
      <c r="T140" s="154"/>
      <c r="U140" s="154"/>
      <c r="V140" s="154"/>
      <c r="W140" s="154"/>
      <c r="X140" s="154"/>
      <c r="Y140" s="154"/>
      <c r="Z140" s="154"/>
      <c r="AA140" s="154"/>
      <c r="AB140" s="154"/>
      <c r="AC140" s="154"/>
    </row>
    <row r="141" spans="2:29" x14ac:dyDescent="0.25">
      <c r="AC141" s="24"/>
    </row>
    <row r="142" spans="2:29" x14ac:dyDescent="0.25">
      <c r="B142" s="19" t="s">
        <v>30</v>
      </c>
      <c r="C142" s="25"/>
      <c r="D142" s="25"/>
      <c r="AC142" s="24"/>
    </row>
    <row r="143" spans="2:29" x14ac:dyDescent="0.25">
      <c r="B143">
        <v>0</v>
      </c>
      <c r="AC143" s="24"/>
    </row>
    <row r="144" spans="2:29" x14ac:dyDescent="0.25">
      <c r="AC144" s="24"/>
    </row>
    <row r="145" spans="2:29" x14ac:dyDescent="0.25">
      <c r="B145" s="19" t="s">
        <v>31</v>
      </c>
      <c r="C145" s="25"/>
      <c r="D145" s="25"/>
      <c r="AC145" s="24"/>
    </row>
    <row r="146" spans="2:29" x14ac:dyDescent="0.25">
      <c r="B146">
        <v>10</v>
      </c>
      <c r="AC146" s="24"/>
    </row>
    <row r="147" spans="2:29" x14ac:dyDescent="0.25">
      <c r="B147" s="5"/>
      <c r="C147" s="5"/>
      <c r="D147" s="5"/>
      <c r="E147" s="5"/>
      <c r="F147" s="5"/>
      <c r="G147" s="5"/>
      <c r="H147" s="5"/>
      <c r="I147" s="5"/>
      <c r="J147" s="5"/>
      <c r="K147" s="5"/>
      <c r="L147" s="5"/>
      <c r="M147" s="5"/>
      <c r="N147" s="5"/>
      <c r="O147" s="5"/>
      <c r="P147" s="5"/>
      <c r="Q147" s="6"/>
      <c r="R147" s="5"/>
      <c r="S147" s="5"/>
      <c r="T147" s="5"/>
      <c r="U147" s="5"/>
      <c r="V147" s="5"/>
      <c r="W147" s="5"/>
      <c r="X147" s="5"/>
      <c r="Y147" s="5"/>
      <c r="Z147" s="5"/>
      <c r="AA147" s="5"/>
      <c r="AB147" s="5"/>
      <c r="AC147" s="30"/>
    </row>
    <row r="148" spans="2:29" x14ac:dyDescent="0.25">
      <c r="AC148" s="24"/>
    </row>
    <row r="149" spans="2:29" x14ac:dyDescent="0.25">
      <c r="B149" s="19" t="s">
        <v>32</v>
      </c>
      <c r="C149" s="25"/>
      <c r="D149" s="25"/>
      <c r="E149" s="25"/>
      <c r="AC149" s="24"/>
    </row>
    <row r="150" spans="2:29" x14ac:dyDescent="0.25">
      <c r="AC150" s="24"/>
    </row>
    <row r="151" spans="2:29" x14ac:dyDescent="0.25">
      <c r="B151" s="19" t="s">
        <v>33</v>
      </c>
      <c r="C151" s="25"/>
      <c r="G151" s="19" t="s">
        <v>34</v>
      </c>
      <c r="H151" s="25"/>
      <c r="L151" s="19" t="s">
        <v>35</v>
      </c>
      <c r="M151" s="25"/>
      <c r="Q151" s="19" t="s">
        <v>36</v>
      </c>
      <c r="R151" s="25"/>
      <c r="U151" s="19" t="s">
        <v>37</v>
      </c>
      <c r="V151" s="25"/>
      <c r="Z151" s="19" t="s">
        <v>38</v>
      </c>
      <c r="AA151" s="25"/>
      <c r="AC151" s="24"/>
    </row>
    <row r="152" spans="2:29" x14ac:dyDescent="0.25">
      <c r="G152">
        <v>10</v>
      </c>
      <c r="Q152"/>
      <c r="R152" s="2"/>
      <c r="AC152" s="24"/>
    </row>
    <row r="153" spans="2:29" x14ac:dyDescent="0.25">
      <c r="Q153"/>
      <c r="AC153" s="24"/>
    </row>
    <row r="154" spans="2:29" x14ac:dyDescent="0.25">
      <c r="B154" s="19" t="s">
        <v>39</v>
      </c>
      <c r="C154" s="25"/>
      <c r="G154" s="19" t="s">
        <v>40</v>
      </c>
      <c r="H154" s="25"/>
      <c r="L154" s="19" t="s">
        <v>41</v>
      </c>
      <c r="M154" s="25"/>
      <c r="N154" s="25"/>
      <c r="Q154" s="19" t="s">
        <v>42</v>
      </c>
      <c r="R154" s="25"/>
      <c r="U154" s="19" t="s">
        <v>43</v>
      </c>
      <c r="V154" s="25"/>
      <c r="W154" s="25"/>
      <c r="Z154" s="19" t="s">
        <v>44</v>
      </c>
      <c r="AA154" s="25"/>
      <c r="AB154" s="25"/>
      <c r="AC154" s="24"/>
    </row>
    <row r="155" spans="2:29" x14ac:dyDescent="0.25">
      <c r="Q155"/>
      <c r="AC155" s="24"/>
    </row>
  </sheetData>
  <mergeCells count="2">
    <mergeCell ref="B140:P140"/>
    <mergeCell ref="R140:AC140"/>
  </mergeCells>
  <printOptions horizontalCentered="1"/>
  <pageMargins left="0.19685039370078741" right="0.19685039370078741" top="0.39370078740157483" bottom="0.39370078740157483" header="0.31496062992125984" footer="0.31496062992125984"/>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111</vt:i4>
      </vt:variant>
      <vt:variant>
        <vt:lpstr>Rangos con nombre</vt:lpstr>
      </vt:variant>
      <vt:variant>
        <vt:i4>5</vt:i4>
      </vt:variant>
    </vt:vector>
  </HeadingPairs>
  <TitlesOfParts>
    <vt:vector size="116" baseType="lpstr">
      <vt:lpstr>Regidores</vt:lpstr>
      <vt:lpstr>Presidencia</vt:lpstr>
      <vt:lpstr>Sindicatura1</vt:lpstr>
      <vt:lpstr>Sindicatura2</vt:lpstr>
      <vt:lpstr>Sindicatura3</vt:lpstr>
      <vt:lpstr>Direccion Juridica</vt:lpstr>
      <vt:lpstr>Secretaria Particular</vt:lpstr>
      <vt:lpstr>Comunicacion Social</vt:lpstr>
      <vt:lpstr>Relaciones Publicas</vt:lpstr>
      <vt:lpstr>Proyectos Estrategicos</vt:lpstr>
      <vt:lpstr>Control y Seguimiento</vt:lpstr>
      <vt:lpstr>Juzgados Municipales</vt:lpstr>
      <vt:lpstr>Secretaria General</vt:lpstr>
      <vt:lpstr>Procuraduria Social</vt:lpstr>
      <vt:lpstr>Registro Civil</vt:lpstr>
      <vt:lpstr>Transparencia</vt:lpstr>
      <vt:lpstr>Pasaportes</vt:lpstr>
      <vt:lpstr>Procedimiento y Dictaminacion</vt:lpstr>
      <vt:lpstr>Tesoreria</vt:lpstr>
      <vt:lpstr>Ingresos</vt:lpstr>
      <vt:lpstr>Egresos</vt:lpstr>
      <vt:lpstr>Control Presupuestal</vt:lpstr>
      <vt:lpstr>Fiscalizacion</vt:lpstr>
      <vt:lpstr>Apremios</vt:lpstr>
      <vt:lpstr>Contabilidad</vt:lpstr>
      <vt:lpstr>Catastro</vt:lpstr>
      <vt:lpstr>Proveeduria</vt:lpstr>
      <vt:lpstr>Contraloria Social</vt:lpstr>
      <vt:lpstr>Desarrollo Economico</vt:lpstr>
      <vt:lpstr>Desarrollo Economico2</vt:lpstr>
      <vt:lpstr>Fomento Agropecuario</vt:lpstr>
      <vt:lpstr>Desarrollo Empresarial</vt:lpstr>
      <vt:lpstr>Desarrollo Empresarial2</vt:lpstr>
      <vt:lpstr>Desarrollo Social</vt:lpstr>
      <vt:lpstr>1Programas Sociales</vt:lpstr>
      <vt:lpstr>2Programas Sociales.</vt:lpstr>
      <vt:lpstr>3Programas Sociales</vt:lpstr>
      <vt:lpstr>Educacion1</vt:lpstr>
      <vt:lpstr>Educacion2</vt:lpstr>
      <vt:lpstr>Educacion3</vt:lpstr>
      <vt:lpstr>Educacion4</vt:lpstr>
      <vt:lpstr>Educacion5</vt:lpstr>
      <vt:lpstr>Educacion6</vt:lpstr>
      <vt:lpstr>Educacion7</vt:lpstr>
      <vt:lpstr>Educacion8</vt:lpstr>
      <vt:lpstr>Cultura1</vt:lpstr>
      <vt:lpstr>Cultura2</vt:lpstr>
      <vt:lpstr>Cultura3</vt:lpstr>
      <vt:lpstr>Cultura4</vt:lpstr>
      <vt:lpstr>COMUDIS</vt:lpstr>
      <vt:lpstr>COMUSIDA1</vt:lpstr>
      <vt:lpstr>COMUSIDA</vt:lpstr>
      <vt:lpstr>Adulto Mayor.</vt:lpstr>
      <vt:lpstr>Instituto de la Mujer1</vt:lpstr>
      <vt:lpstr>Instituto de la Mujer2.</vt:lpstr>
      <vt:lpstr>Instituto de la Mujer3.</vt:lpstr>
      <vt:lpstr>Instituto de la Mujer4.</vt:lpstr>
      <vt:lpstr>Juventud1</vt:lpstr>
      <vt:lpstr>Juventud2</vt:lpstr>
      <vt:lpstr>D.G de Ecologia y Ordenamiento</vt:lpstr>
      <vt:lpstr>Direccion de Ecologia1</vt:lpstr>
      <vt:lpstr>Direccion de Ecologia2</vt:lpstr>
      <vt:lpstr>Direccion de Ecologia3</vt:lpstr>
      <vt:lpstr>Direccion de Ecologia4</vt:lpstr>
      <vt:lpstr>Direccion de Ecologia5</vt:lpstr>
      <vt:lpstr>Direccion de Ecologia6</vt:lpstr>
      <vt:lpstr>Direccion de Ecologia7</vt:lpstr>
      <vt:lpstr>Direccion de Planeacion</vt:lpstr>
      <vt:lpstr>Direccion de Planeacion1</vt:lpstr>
      <vt:lpstr>Direccion de Planeacion2</vt:lpstr>
      <vt:lpstr>Direccion de Planeacion3</vt:lpstr>
      <vt:lpstr>Direccion de Planeacion4</vt:lpstr>
      <vt:lpstr>Direccion de Planeacion5</vt:lpstr>
      <vt:lpstr>Direccion de Planeacion6</vt:lpstr>
      <vt:lpstr>Acopio Animal1</vt:lpstr>
      <vt:lpstr>Acopio Animal</vt:lpstr>
      <vt:lpstr>Direccion de Obras Publicas</vt:lpstr>
      <vt:lpstr>Direccion de Servicios Publicos</vt:lpstr>
      <vt:lpstr>Relleno Sanitario</vt:lpstr>
      <vt:lpstr>Aseo Publico</vt:lpstr>
      <vt:lpstr>Alumbrado Publico</vt:lpstr>
      <vt:lpstr>Parques y Jardines</vt:lpstr>
      <vt:lpstr>Rastro</vt:lpstr>
      <vt:lpstr>Cementerios</vt:lpstr>
      <vt:lpstr>Reglamentos1</vt:lpstr>
      <vt:lpstr>Reglamentos2</vt:lpstr>
      <vt:lpstr>Reglamentos3</vt:lpstr>
      <vt:lpstr>Padron y licencias</vt:lpstr>
      <vt:lpstr>Participacion Ciudadana</vt:lpstr>
      <vt:lpstr>Participacion Ciudadana2</vt:lpstr>
      <vt:lpstr>Reclutamiento</vt:lpstr>
      <vt:lpstr>Delegaciones</vt:lpstr>
      <vt:lpstr>Agencias</vt:lpstr>
      <vt:lpstr>Seguridad Publica</vt:lpstr>
      <vt:lpstr>Subdireccion de Vialidad</vt:lpstr>
      <vt:lpstr>Subdireccion de Bomberos y Prot</vt:lpstr>
      <vt:lpstr>Subdireccion de Bomberos y Pro2</vt:lpstr>
      <vt:lpstr>Subdireccion de Bomberos y Pro1</vt:lpstr>
      <vt:lpstr>Centro de Atencion y respuesta</vt:lpstr>
      <vt:lpstr>Academia de Policia</vt:lpstr>
      <vt:lpstr>Turismo 1</vt:lpstr>
      <vt:lpstr>Turismo 2</vt:lpstr>
      <vt:lpstr>Turismo 3</vt:lpstr>
      <vt:lpstr>Oficialia Mayor Administrativa</vt:lpstr>
      <vt:lpstr>Servicios Medicos</vt:lpstr>
      <vt:lpstr>Ti y Gobierno Electronico</vt:lpstr>
      <vt:lpstr>Nominas</vt:lpstr>
      <vt:lpstr>Recursos Humanos</vt:lpstr>
      <vt:lpstr>Mantenimiento de Vehiculos</vt:lpstr>
      <vt:lpstr>Mantenimiento de Inmuebles</vt:lpstr>
      <vt:lpstr>Patrimonio</vt:lpstr>
      <vt:lpstr>'Direccion de Obras Publicas'!Títulos_a_imprimir</vt:lpstr>
      <vt:lpstr>Proveeduria!Títulos_a_imprimir</vt:lpstr>
      <vt:lpstr>'Relleno Sanitario'!Títulos_a_imprimir</vt:lpstr>
      <vt:lpstr>'Secretaria Particular'!Títulos_a_imprimir</vt:lpstr>
      <vt:lpstr>'Seguridad Publica'!Títulos_a_imprimir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2015-04-20T16:22:01Z</dcterms:created>
  <dcterms:modified xsi:type="dcterms:W3CDTF">2015-09-22T18:42:13Z</dcterms:modified>
</cp:coreProperties>
</file>